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-SRVFS01\Controllo_Gestione\CP-LA\2020\LA\Mod. LA v.4 (versione 11_10 definitivo)\"/>
    </mc:Choice>
  </mc:AlternateContent>
  <workbookProtection workbookAlgorithmName="SHA-512" workbookHashValue="lNiWd0OSCgwHP8+aZtlKRLRf3WmNihqLpnrSkLMmEyQOOgDgvlhxlSRFSCbu8LWWeTlCCtkcctKqEVijWNtFCA==" workbookSaltValue="ZRcU6CyqL2LMZDuQZwLclg==" workbookSpinCount="100000" lockStructure="1"/>
  <bookViews>
    <workbookView xWindow="0" yWindow="0" windowWidth="28800" windowHeight="12330" tabRatio="857" activeTab="1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1">'Allegato 3.a'!$A$1:$M$120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62913"/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51" i="13"/>
  <c r="E49" i="13" s="1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K101" i="11" s="1"/>
  <c r="J102" i="11"/>
  <c r="I102" i="11"/>
  <c r="I101" i="11" s="1"/>
  <c r="I118" i="11" s="1"/>
  <c r="H102" i="11"/>
  <c r="H101" i="11" s="1"/>
  <c r="G102" i="11"/>
  <c r="F118" i="11"/>
  <c r="M101" i="11"/>
  <c r="L101" i="11"/>
  <c r="J101" i="11"/>
  <c r="G101" i="1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L75" i="11" s="1"/>
  <c r="K76" i="11"/>
  <c r="K75" i="11" s="1"/>
  <c r="J76" i="11"/>
  <c r="I76" i="11"/>
  <c r="I75" i="11" s="1"/>
  <c r="H76" i="11"/>
  <c r="H75" i="11" s="1"/>
  <c r="G76" i="11"/>
  <c r="G75" i="11" s="1"/>
  <c r="J75" i="11"/>
  <c r="M68" i="11"/>
  <c r="M61" i="11" s="1"/>
  <c r="L68" i="11"/>
  <c r="K68" i="11"/>
  <c r="J68" i="11"/>
  <c r="I68" i="11"/>
  <c r="H68" i="11"/>
  <c r="G68" i="11"/>
  <c r="G61" i="11" s="1"/>
  <c r="M62" i="11"/>
  <c r="L62" i="11"/>
  <c r="K62" i="11"/>
  <c r="J62" i="11"/>
  <c r="I62" i="11"/>
  <c r="H62" i="11"/>
  <c r="H61" i="11" s="1"/>
  <c r="G62" i="11"/>
  <c r="M56" i="11"/>
  <c r="M55" i="11" s="1"/>
  <c r="L56" i="11"/>
  <c r="L55" i="11" s="1"/>
  <c r="K56" i="11"/>
  <c r="K55" i="11" s="1"/>
  <c r="J56" i="11"/>
  <c r="J55" i="11" s="1"/>
  <c r="I56" i="11"/>
  <c r="I55" i="11" s="1"/>
  <c r="H56" i="11"/>
  <c r="H55" i="11" s="1"/>
  <c r="G56" i="11"/>
  <c r="G55" i="11" s="1"/>
  <c r="M51" i="11"/>
  <c r="M49" i="11" s="1"/>
  <c r="L51" i="11"/>
  <c r="L49" i="11" s="1"/>
  <c r="K51" i="11"/>
  <c r="K49" i="11" s="1"/>
  <c r="J51" i="11"/>
  <c r="J49" i="11" s="1"/>
  <c r="I51" i="11"/>
  <c r="I49" i="11" s="1"/>
  <c r="H51" i="11"/>
  <c r="H49" i="11" s="1"/>
  <c r="G51" i="11"/>
  <c r="G49" i="11" s="1"/>
  <c r="M43" i="11"/>
  <c r="L43" i="11"/>
  <c r="L29" i="11" s="1"/>
  <c r="K43" i="11"/>
  <c r="J43" i="11"/>
  <c r="I43" i="11"/>
  <c r="H43" i="11"/>
  <c r="G43" i="11"/>
  <c r="M37" i="11"/>
  <c r="L37" i="11"/>
  <c r="K37" i="11"/>
  <c r="J37" i="11"/>
  <c r="I37" i="11"/>
  <c r="H37" i="11"/>
  <c r="G37" i="11"/>
  <c r="M30" i="11"/>
  <c r="L30" i="11"/>
  <c r="K30" i="11"/>
  <c r="J30" i="11"/>
  <c r="I30" i="11"/>
  <c r="H30" i="11"/>
  <c r="G30" i="11"/>
  <c r="M29" i="11"/>
  <c r="M18" i="11"/>
  <c r="M17" i="11" s="1"/>
  <c r="L18" i="11"/>
  <c r="K18" i="11"/>
  <c r="J18" i="11"/>
  <c r="I18" i="11"/>
  <c r="H18" i="11"/>
  <c r="G18" i="11"/>
  <c r="F2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H102" i="13"/>
  <c r="G102" i="13"/>
  <c r="G101" i="13" s="1"/>
  <c r="F102" i="13"/>
  <c r="F101" i="13" s="1"/>
  <c r="R101" i="13"/>
  <c r="R118" i="13" s="1"/>
  <c r="Q101" i="13"/>
  <c r="I101" i="13"/>
  <c r="H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O75" i="13" s="1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M27" i="11" l="1"/>
  <c r="L61" i="11"/>
  <c r="I61" i="11"/>
  <c r="I99" i="11" s="1"/>
  <c r="H29" i="11"/>
  <c r="I29" i="11"/>
  <c r="K61" i="11"/>
  <c r="L118" i="13"/>
  <c r="F118" i="13"/>
  <c r="O118" i="13"/>
  <c r="J118" i="13"/>
  <c r="G27" i="11"/>
  <c r="I27" i="11"/>
  <c r="L118" i="11"/>
  <c r="J29" i="11"/>
  <c r="J61" i="11"/>
  <c r="M118" i="11"/>
  <c r="K27" i="11"/>
  <c r="C5" i="12" s="1"/>
  <c r="M118" i="13"/>
  <c r="J118" i="11"/>
  <c r="K118" i="11"/>
  <c r="I5" i="12" s="1"/>
  <c r="G118" i="11"/>
  <c r="H118" i="11"/>
  <c r="G29" i="11"/>
  <c r="G99" i="11" s="1"/>
  <c r="K29" i="11"/>
  <c r="K99" i="11" s="1"/>
  <c r="H27" i="11"/>
  <c r="L27" i="11"/>
  <c r="G118" i="13"/>
  <c r="P118" i="13"/>
  <c r="Q118" i="13"/>
  <c r="K118" i="13"/>
  <c r="H118" i="13"/>
  <c r="F29" i="11"/>
  <c r="J27" i="11"/>
  <c r="M99" i="11"/>
  <c r="H99" i="11"/>
  <c r="L99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J99" i="11" l="1"/>
  <c r="I120" i="11"/>
  <c r="R99" i="13"/>
  <c r="L120" i="11"/>
  <c r="J120" i="11"/>
  <c r="M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L120" i="13"/>
  <c r="H99" i="13"/>
  <c r="H120" i="13" s="1"/>
  <c r="O99" i="13"/>
  <c r="O120" i="13" s="1"/>
  <c r="P99" i="13"/>
  <c r="P120" i="13" s="1"/>
  <c r="F27" i="13"/>
  <c r="S27" i="13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G120" i="13" l="1"/>
  <c r="E27" i="11"/>
  <c r="F120" i="13"/>
  <c r="S99" i="13"/>
  <c r="S120" i="13" l="1"/>
  <c r="E99" i="11"/>
  <c r="E120" i="1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<sst xmlns="http://schemas.openxmlformats.org/spreadsheetml/2006/main" count="482" uniqueCount="258">
  <si>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</si>
  <si>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</si>
  <si>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</si>
  <si>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</si>
  <si>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</si>
  <si>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</si>
  <si>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</si>
  <si>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</si>
  <si>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</si>
  <si>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</si>
  <si>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</si>
  <si>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</si>
  <si>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</si>
  <si>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</si>
  <si>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</si>
  <si>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</si>
  <si>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</si>
  <si>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</si>
  <si>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</si>
  <si>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</si>
  <si>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</si>
  <si>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</si>
  <si>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</si>
  <si>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</si>
  <si>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</si>
  <si>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</si>
  <si>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</si>
  <si>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</si>
  <si>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</si>
  <si>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</si>
  <si>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</si>
  <si>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</si>
  <si>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</si>
  <si>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</si>
  <si>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</si>
  <si>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</si>
  <si>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</si>
  <si>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</si>
  <si>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</si>
  <si>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</si>
  <si>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</si>
  <si>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</si>
  <si>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</si>
  <si>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</si>
  <si>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</si>
  <si>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</si>
  <si>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</si>
  <si>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</si>
  <si>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</si>
  <si>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</si>
  <si>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</si>
  <si>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</si>
  <si>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</si>
  <si>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</si>
  <si>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</si>
  <si>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</si>
  <si>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</si>
  <si>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</si>
  <si>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</si>
  <si>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</si>
  <si>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</si>
  <si>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</si>
  <si>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</si>
  <si>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</si>
  <si>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</si>
  <si>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</si>
  <si>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</si>
  <si>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</si>
  <si>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</si>
  <si>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</si>
  <si>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</si>
  <si>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</si>
  <si>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</si>
  <si>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</si>
  <si>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</si>
  <si>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</si>
  <si>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</si>
  <si>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</si>
  <si>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</si>
  <si>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</si>
  <si>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</si>
  <si>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</si>
  <si>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</si>
  <si>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</si>
  <si>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</si>
  <si>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</si>
  <si>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</si>
  <si>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</si>
  <si>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</si>
  <si>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</si>
  <si>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</si>
  <si>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</si>
  <si>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</si>
  <si>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</si>
  <si>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</si>
  <si>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</si>
  <si>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</si>
  <si>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</si>
  <si>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</si>
  <si>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</si>
  <si>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</si>
  <si>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</si>
  <si>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</si>
  <si>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</si>
  <si>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</si>
  <si>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</si>
  <si>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</si>
  <si>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</si>
  <si>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</si>
  <si>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</si>
  <si>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</si>
  <si>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</si>
  <si>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</si>
  <si>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</si>
  <si>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</si>
  <si>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</si>
  <si>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</si>
  <si>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</si>
  <si>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</si>
  <si>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</si>
  <si>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</si>
  <si>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</si>
  <si>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</si>
  <si>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</si>
  <si>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</si>
  <si>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</si>
  <si>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</si>
  <si>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</si>
  <si>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</si>
  <si>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</si>
  <si>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</si>
  <si>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</si>
  <si>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</si>
  <si>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</si>
  <si>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</si>
  <si>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</si>
  <si>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</si>
  <si>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</si>
  <si>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</si>
  <si>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</si>
  <si>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</si>
  <si>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</si>
  <si>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</si>
  <si>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</si>
  <si>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</si>
  <si>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</si>
  <si>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</si>
  <si>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</si>
  <si>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</si>
  <si>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</si>
  <si>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</si>
  <si>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</si>
  <si>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</si>
  <si>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</si>
  <si>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</si>
  <si>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</si>
  <si>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</si>
  <si>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</si>
  <si>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</si>
  <si>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</si>
  <si>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</si>
  <si>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</si>
  <si>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</si>
  <si>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</si>
  <si>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</si>
  <si>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</si>
  <si>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</si>
  <si>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</si>
  <si>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</si>
  <si>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</si>
  <si>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</si>
  <si>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</si>
  <si>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</si>
  <si>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</si>
  <si>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</si>
  <si>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</si>
  <si>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</si>
  <si>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</si>
  <si>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</si>
  <si>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</si>
  <si>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</si>
  <si>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</si>
  <si>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</si>
  <si>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</si>
  <si>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</si>
  <si>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</si>
  <si>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</si>
  <si>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</si>
  <si>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</si>
  <si>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</si>
  <si>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</si>
  <si>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</si>
  <si>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</si>
  <si>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</si>
  <si>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</si>
  <si>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</si>
  <si>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</si>
  <si>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</si>
  <si>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</si>
  <si>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</si>
  <si>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</si>
  <si>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</si>
  <si>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</si>
  <si>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</si>
  <si>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</si>
  <si>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</si>
  <si>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</si>
  <si>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</si>
  <si>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</si>
  <si>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</si>
  <si>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</si>
  <si>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</si>
  <si>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</si>
  <si>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</si>
  <si>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</si>
  <si>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</si>
  <si>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</si>
  <si>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</si>
  <si>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</si>
  <si>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</si>
  <si>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</si>
  <si>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</si>
  <si>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</si>
  <si>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</si>
  <si>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</si>
  <si>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</si>
  <si>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</si>
  <si>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</si>
  <si>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</si>
  <si>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</si>
  <si>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</si>
  <si>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</si>
  <si>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</si>
  <si>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</si>
  <si>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</si>
  <si>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</si>
  <si>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</si>
  <si>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</si>
  <si>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</si>
  <si>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</si>
  <si>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</si>
  <si>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Mobilità attiva
 extra-regionale 
</t>
    </r>
    <r>
      <rPr>
        <sz val="6"/>
        <rFont val="Calibri"/>
        <family val="2"/>
        <scheme val="minor"/>
      </rPr>
      <t>AA0460+AA0470+AA0490+AA0500+AA0510+AA0520+AA0530+AA0550+AA0560+AA0561+AA0620+AA0630+AA0640+AA0650+EA0080+EA0180</t>
    </r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</si>
  <si>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</si>
  <si>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</si>
  <si>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</si>
  <si>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</si>
  <si>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</si>
  <si>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</si>
  <si>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</si>
  <si>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</si>
  <si>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r>
      <t xml:space="preserve">Mobilità passiva extra-regionale
</t>
    </r>
    <r>
      <rPr>
        <sz val="6"/>
        <rFont val="Calibri"/>
        <family val="2"/>
        <scheme val="minor"/>
      </rPr>
      <t>BA0090, BA0480+BA0520+BA0560+BA0730+BA0780+ BA0830+BA0990+BA1060+BA1120+BA1550+EA0360+EA0490</t>
    </r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</si>
  <si>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</si>
  <si>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</si>
  <si>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</si>
  <si>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</si>
  <si>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</si>
  <si>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</si>
  <si>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Ricavi per attività di ricerca 
</t>
    </r>
    <r>
      <rPr>
        <sz val="8"/>
        <rFont val="Calibri"/>
        <family val="2"/>
        <scheme val="minor"/>
      </rPr>
      <t>AA0190+AA0200
+AA0210+AA220
+AA300+AA310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</si>
</sst>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44" fillId="23" borderId="30" xfId="0" applyFont="1" applyFill="1" applyBorder="1" applyAlignment="1">
      <alignment horizontal="left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zoomScaleNormal="100" zoomScaleSheetLayoutView="75" workbookViewId="0">
      <selection sqref="A1:S1"/>
    </sheetView>
  </sheetViews>
  <sheetFormatPr defaultColWidth="9.140625" defaultRowHeight="12.75" x14ac:dyDescent="0.2"/>
  <cols>
    <col min="1" max="1" width="6.7109375" style="49" bestFit="1" customWidth="1"/>
    <col min="2" max="2" width="6.140625" style="34" bestFit="1" customWidth="1"/>
    <col min="3" max="3" width="5.5703125" style="34" bestFit="1" customWidth="1"/>
    <col min="4" max="4" width="61.7109375" style="38" bestFit="1" customWidth="1"/>
    <col min="5" max="13" width="15.7109375" style="39" customWidth="1"/>
    <col min="14" max="14" width="15.140625" style="161" bestFit="1" customWidth="1"/>
    <col min="15" max="19" width="14.7109375" style="39" customWidth="1"/>
    <col min="20" max="16384" width="9.140625" style="36"/>
  </cols>
  <sheetData>
    <row r="1" spans="1:20" s="33" customFormat="1" ht="35.25" customHeight="1" thickBot="1" x14ac:dyDescent="0.25">
      <c r="A1" s="162" t="s">
        <v>220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20" s="33" customFormat="1" ht="21" customHeight="1" thickBot="1" x14ac:dyDescent="0.25">
      <c r="A2" s="125"/>
      <c r="B2" s="126"/>
      <c r="C2" s="127"/>
      <c r="D2" s="163" t="s">
        <v>252</v>
      </c>
      <c r="E2" s="164"/>
      <c r="F2" s="164"/>
      <c r="G2" s="164"/>
      <c r="H2" s="165"/>
      <c r="I2" s="11"/>
      <c r="J2" s="163" t="s">
        <v>1</v>
      </c>
      <c r="K2" s="164"/>
      <c r="L2" s="164"/>
      <c r="M2" s="164"/>
      <c r="N2" s="164"/>
      <c r="O2" s="164"/>
      <c r="P2" s="165"/>
      <c r="Q2" s="11"/>
      <c r="R2" s="11"/>
      <c r="S2" s="12"/>
    </row>
    <row r="3" spans="1:20" s="33" customFormat="1" ht="12" customHeight="1" thickBot="1" x14ac:dyDescent="0.2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2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120203</v>
      </c>
      <c r="H4" s="166"/>
      <c r="I4" s="11"/>
      <c r="J4" s="14" t="s">
        <v>3</v>
      </c>
      <c r="K4" s="15"/>
      <c r="L4" s="16"/>
      <c r="M4" s="16"/>
      <c r="N4" s="155"/>
      <c r="O4" s="52">
        <v>2020</v>
      </c>
      <c r="P4" s="17"/>
      <c r="Q4" s="11"/>
      <c r="R4" s="11"/>
      <c r="S4" s="12"/>
    </row>
    <row r="5" spans="1:20" s="33" customFormat="1" ht="12" customHeight="1" thickBot="1" x14ac:dyDescent="0.25">
      <c r="A5" s="125"/>
      <c r="B5" s="126"/>
      <c r="C5" s="127"/>
      <c r="D5" s="18"/>
      <c r="E5" s="91"/>
      <c r="F5" s="91"/>
      <c r="G5" s="91"/>
      <c r="H5" s="167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5" thickBot="1" x14ac:dyDescent="0.2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25">
      <c r="A7" s="182"/>
      <c r="B7" s="184"/>
      <c r="C7" s="184"/>
      <c r="D7" s="168" t="s">
        <v>4</v>
      </c>
      <c r="E7" s="170" t="s">
        <v>5</v>
      </c>
      <c r="F7" s="171"/>
      <c r="G7" s="170" t="s">
        <v>6</v>
      </c>
      <c r="H7" s="171"/>
      <c r="I7" s="171"/>
      <c r="J7" s="170" t="s">
        <v>20</v>
      </c>
      <c r="K7" s="171"/>
      <c r="L7" s="171"/>
      <c r="M7" s="171"/>
      <c r="N7" s="158"/>
      <c r="O7" s="172" t="s">
        <v>7</v>
      </c>
      <c r="P7" s="172" t="s">
        <v>218</v>
      </c>
      <c r="Q7" s="175" t="s">
        <v>8</v>
      </c>
      <c r="R7" s="172" t="s">
        <v>219</v>
      </c>
      <c r="S7" s="177" t="s">
        <v>9</v>
      </c>
    </row>
    <row r="8" spans="1:20" s="35" customFormat="1" ht="69" customHeight="1" thickBot="1" x14ac:dyDescent="0.25">
      <c r="A8" s="183"/>
      <c r="B8" s="185"/>
      <c r="C8" s="185"/>
      <c r="D8" s="169"/>
      <c r="E8" s="30" t="s">
        <v>10</v>
      </c>
      <c r="F8" s="31" t="s">
        <v>11</v>
      </c>
      <c r="G8" s="31" t="s">
        <v>12</v>
      </c>
      <c r="H8" s="31" t="s">
        <v>249</v>
      </c>
      <c r="I8" s="32" t="s">
        <v>13</v>
      </c>
      <c r="J8" s="31" t="s">
        <v>247</v>
      </c>
      <c r="K8" s="31" t="s">
        <v>238</v>
      </c>
      <c r="L8" s="31" t="s">
        <v>239</v>
      </c>
      <c r="M8" s="31" t="s">
        <v>248</v>
      </c>
      <c r="N8" s="153" t="s">
        <v>256</v>
      </c>
      <c r="O8" s="173"/>
      <c r="P8" s="173"/>
      <c r="Q8" s="176"/>
      <c r="R8" s="173"/>
      <c r="S8" s="178"/>
    </row>
    <row r="9" spans="1:20" ht="23.25" customHeight="1" x14ac:dyDescent="0.2">
      <c r="A9" s="179" t="s">
        <v>29</v>
      </c>
      <c r="B9" s="179"/>
      <c r="C9" s="179"/>
      <c r="D9" s="180"/>
      <c r="E9" s="180"/>
      <c r="F9" s="180"/>
      <c r="G9" s="180"/>
      <c r="H9" s="180"/>
      <c r="I9" s="180"/>
      <c r="J9" s="179"/>
      <c r="K9" s="179"/>
      <c r="L9" s="179"/>
      <c r="M9" s="179"/>
      <c r="N9" s="179"/>
      <c r="O9" s="180"/>
      <c r="P9" s="180"/>
      <c r="Q9" s="180"/>
      <c r="R9" s="180"/>
      <c r="S9" s="180"/>
    </row>
    <row r="10" spans="1:20" s="37" customFormat="1" ht="30.75" customHeight="1" x14ac:dyDescent="0.2">
      <c r="A10" s="94" t="s">
        <v>39</v>
      </c>
      <c r="B10" s="95"/>
      <c r="C10" s="96"/>
      <c r="D10" s="44" t="s">
        <v>40</v>
      </c>
      <c r="E10" s="139">
        <f>SUM(E11:E12)</f>
        <v>6684322.29</v>
      </c>
      <c r="F10" s="139">
        <f t="shared" ref="F10:R10" si="0">SUM(F11:F12)</f>
        <v>12249.68</v>
      </c>
      <c r="G10" s="139">
        <f t="shared" si="0"/>
        <v>1240533.08</v>
      </c>
      <c r="H10" s="139">
        <f t="shared" si="0"/>
        <v>4595.72</v>
      </c>
      <c r="I10" s="139">
        <f t="shared" si="0"/>
        <v>815853.21</v>
      </c>
      <c r="J10" s="139">
        <f t="shared" si="0"/>
        <v>3372595.12</v>
      </c>
      <c r="K10" s="139">
        <f t="shared" si="0"/>
        <v>10449.89</v>
      </c>
      <c r="L10" s="139">
        <f t="shared" si="0"/>
        <v>130759.07</v>
      </c>
      <c r="M10" s="139">
        <f t="shared" si="0"/>
        <v>132888.6</v>
      </c>
      <c r="N10" s="148">
        <f>SUM(N11:N12)</f>
        <v>0</v>
      </c>
      <c r="O10" s="139">
        <f t="shared" si="0"/>
        <v>140229.08000000002</v>
      </c>
      <c r="P10" s="139">
        <f t="shared" si="0"/>
        <v>61796.969999999994</v>
      </c>
      <c r="Q10" s="139">
        <f t="shared" si="0"/>
        <v>201300.51</v>
      </c>
      <c r="R10" s="139">
        <f t="shared" si="0"/>
        <v>133770.75</v>
      </c>
      <c r="S10" s="138">
        <f>SUM(E10:R10)</f>
        <v>12941343.970000003</v>
      </c>
      <c r="T10" s="40"/>
    </row>
    <row r="11" spans="1:20" s="37" customFormat="1" x14ac:dyDescent="0.2">
      <c r="A11" s="94"/>
      <c r="B11" s="95" t="s">
        <v>41</v>
      </c>
      <c r="C11" s="96"/>
      <c r="D11" s="92" t="s">
        <v>42</v>
      </c>
      <c r="E11" s="134">
        <v>6682213.5800000001</v>
      </c>
      <c r="F11" s="134">
        <v>5308.59</v>
      </c>
      <c r="G11" s="134">
        <v>279106.12</v>
      </c>
      <c r="H11" s="134">
        <v>0</v>
      </c>
      <c r="I11" s="134">
        <v>183557.88</v>
      </c>
      <c r="J11" s="134">
        <v>724122.95</v>
      </c>
      <c r="K11" s="134">
        <v>7023.7</v>
      </c>
      <c r="L11" s="134">
        <v>0</v>
      </c>
      <c r="M11" s="134">
        <v>89318.57</v>
      </c>
      <c r="N11" s="159">
        <v>0</v>
      </c>
      <c r="O11" s="134">
        <v>31549.98</v>
      </c>
      <c r="P11" s="134">
        <v>13903.63</v>
      </c>
      <c r="Q11" s="134">
        <v>45290.37</v>
      </c>
      <c r="R11" s="134">
        <v>30096.93</v>
      </c>
      <c r="S11" s="137">
        <f t="shared" ref="S11:S27" si="1">SUM(E11:R11)</f>
        <v>8091492.3000000007</v>
      </c>
      <c r="T11" s="40"/>
    </row>
    <row r="12" spans="1:20" s="37" customFormat="1" ht="24" x14ac:dyDescent="0.2">
      <c r="A12" s="94"/>
      <c r="B12" s="95" t="s">
        <v>43</v>
      </c>
      <c r="C12" s="96"/>
      <c r="D12" s="92" t="s">
        <v>44</v>
      </c>
      <c r="E12" s="134">
        <v>2108.71</v>
      </c>
      <c r="F12" s="134">
        <v>6941.09</v>
      </c>
      <c r="G12" s="134">
        <v>961426.96</v>
      </c>
      <c r="H12" s="134">
        <v>4595.72</v>
      </c>
      <c r="I12" s="134">
        <v>632295.32999999996</v>
      </c>
      <c r="J12" s="134">
        <v>2648472.17</v>
      </c>
      <c r="K12" s="134">
        <v>3426.19</v>
      </c>
      <c r="L12" s="134">
        <v>130759.07</v>
      </c>
      <c r="M12" s="134">
        <v>43570.03</v>
      </c>
      <c r="N12" s="159">
        <v>0</v>
      </c>
      <c r="O12" s="134">
        <v>108679.1</v>
      </c>
      <c r="P12" s="134">
        <v>47893.34</v>
      </c>
      <c r="Q12" s="134">
        <v>156010.14000000001</v>
      </c>
      <c r="R12" s="134">
        <v>103673.82</v>
      </c>
      <c r="S12" s="137">
        <f t="shared" si="1"/>
        <v>4849851.6700000009</v>
      </c>
      <c r="T12" s="40"/>
    </row>
    <row r="13" spans="1:20" s="37" customFormat="1" ht="30.75" customHeight="1" x14ac:dyDescent="0.2">
      <c r="A13" s="94" t="s">
        <v>45</v>
      </c>
      <c r="B13" s="95"/>
      <c r="C13" s="96"/>
      <c r="D13" s="44" t="s">
        <v>46</v>
      </c>
      <c r="E13" s="134">
        <v>82998.45</v>
      </c>
      <c r="F13" s="134">
        <v>1688.94</v>
      </c>
      <c r="G13" s="134">
        <v>706698.41</v>
      </c>
      <c r="H13" s="134">
        <v>1100.49</v>
      </c>
      <c r="I13" s="134">
        <v>464769.68</v>
      </c>
      <c r="J13" s="134">
        <v>1885839.46</v>
      </c>
      <c r="K13" s="134">
        <v>6681.08</v>
      </c>
      <c r="L13" s="134">
        <v>0</v>
      </c>
      <c r="M13" s="134">
        <v>184902.45</v>
      </c>
      <c r="N13" s="159">
        <v>0</v>
      </c>
      <c r="O13" s="134">
        <v>79884.740000000005</v>
      </c>
      <c r="P13" s="134">
        <v>35204.07</v>
      </c>
      <c r="Q13" s="134">
        <v>114675.5</v>
      </c>
      <c r="R13" s="134">
        <v>76205.61</v>
      </c>
      <c r="S13" s="137">
        <f t="shared" si="1"/>
        <v>3640648.88</v>
      </c>
      <c r="T13" s="40"/>
    </row>
    <row r="14" spans="1:20" s="37" customFormat="1" ht="28.5" x14ac:dyDescent="0.2">
      <c r="A14" s="94" t="s">
        <v>47</v>
      </c>
      <c r="B14" s="96"/>
      <c r="C14" s="96"/>
      <c r="D14" s="44" t="s">
        <v>48</v>
      </c>
      <c r="E14" s="134">
        <v>28732.080000000002</v>
      </c>
      <c r="F14" s="134">
        <v>5241.91</v>
      </c>
      <c r="G14" s="134">
        <v>653032.81999999995</v>
      </c>
      <c r="H14" s="134">
        <v>2936.35</v>
      </c>
      <c r="I14" s="134">
        <v>429475.79</v>
      </c>
      <c r="J14" s="134">
        <v>1571734.09</v>
      </c>
      <c r="K14" s="134">
        <v>2855.16</v>
      </c>
      <c r="L14" s="134">
        <v>0</v>
      </c>
      <c r="M14" s="134">
        <v>345077.43</v>
      </c>
      <c r="N14" s="159">
        <v>0</v>
      </c>
      <c r="O14" s="134">
        <v>73818.42</v>
      </c>
      <c r="P14" s="134">
        <v>32530.73</v>
      </c>
      <c r="Q14" s="134">
        <v>105967.22</v>
      </c>
      <c r="R14" s="134">
        <v>70418.67</v>
      </c>
      <c r="S14" s="137">
        <f t="shared" si="1"/>
        <v>3321820.6700000004</v>
      </c>
      <c r="T14" s="40"/>
    </row>
    <row r="15" spans="1:20" s="37" customFormat="1" ht="14.25" x14ac:dyDescent="0.2">
      <c r="A15" s="94" t="s">
        <v>49</v>
      </c>
      <c r="B15" s="96"/>
      <c r="C15" s="96"/>
      <c r="D15" s="44" t="s">
        <v>50</v>
      </c>
      <c r="E15" s="134">
        <v>151145.23000000001</v>
      </c>
      <c r="F15" s="134">
        <v>33294.559999999998</v>
      </c>
      <c r="G15" s="134">
        <v>708693.85</v>
      </c>
      <c r="H15" s="134">
        <v>51034.74</v>
      </c>
      <c r="I15" s="134">
        <v>466082.01</v>
      </c>
      <c r="J15" s="134">
        <v>1298389.03</v>
      </c>
      <c r="K15" s="134">
        <v>14275.8</v>
      </c>
      <c r="L15" s="134">
        <v>174345.43</v>
      </c>
      <c r="M15" s="134">
        <v>596278.55000000005</v>
      </c>
      <c r="N15" s="159">
        <v>0</v>
      </c>
      <c r="O15" s="134">
        <v>80110.31</v>
      </c>
      <c r="P15" s="134">
        <v>35303.480000000003</v>
      </c>
      <c r="Q15" s="134">
        <v>114999.3</v>
      </c>
      <c r="R15" s="134">
        <v>76420.78</v>
      </c>
      <c r="S15" s="137">
        <f t="shared" si="1"/>
        <v>3800373.07</v>
      </c>
      <c r="T15" s="40"/>
    </row>
    <row r="16" spans="1:20" s="37" customFormat="1" ht="14.25" x14ac:dyDescent="0.2">
      <c r="A16" s="94" t="s">
        <v>51</v>
      </c>
      <c r="B16" s="96"/>
      <c r="C16" s="96"/>
      <c r="D16" s="44" t="s">
        <v>52</v>
      </c>
      <c r="E16" s="134">
        <v>0</v>
      </c>
      <c r="F16" s="134">
        <v>23275.78</v>
      </c>
      <c r="G16" s="134">
        <v>584716.87</v>
      </c>
      <c r="H16" s="134">
        <v>5081.1099999999997</v>
      </c>
      <c r="I16" s="134">
        <v>384546.89</v>
      </c>
      <c r="J16" s="134">
        <v>1400893.43</v>
      </c>
      <c r="K16" s="134">
        <v>8565.48</v>
      </c>
      <c r="L16" s="134">
        <v>43586.36</v>
      </c>
      <c r="M16" s="134">
        <v>265798.63</v>
      </c>
      <c r="N16" s="159">
        <v>0</v>
      </c>
      <c r="O16" s="134">
        <v>66096.03</v>
      </c>
      <c r="P16" s="134">
        <v>29127.58</v>
      </c>
      <c r="Q16" s="134">
        <v>94881.64</v>
      </c>
      <c r="R16" s="134">
        <v>63051.94</v>
      </c>
      <c r="S16" s="137">
        <f t="shared" si="1"/>
        <v>2969621.7399999998</v>
      </c>
      <c r="T16" s="40"/>
    </row>
    <row r="17" spans="1:20" s="37" customFormat="1" ht="42.75" x14ac:dyDescent="0.2">
      <c r="A17" s="94" t="s">
        <v>53</v>
      </c>
      <c r="B17" s="95"/>
      <c r="C17" s="97"/>
      <c r="D17" s="44" t="s">
        <v>54</v>
      </c>
      <c r="E17" s="139">
        <f>SUM(E18,E22)</f>
        <v>139819.26999999999</v>
      </c>
      <c r="F17" s="139">
        <f t="shared" ref="F17:Q17" si="2">SUM(F18,F22)</f>
        <v>2254.0300000000002</v>
      </c>
      <c r="G17" s="139">
        <f t="shared" si="2"/>
        <v>622444.9</v>
      </c>
      <c r="H17" s="139">
        <f t="shared" si="2"/>
        <v>86668.68</v>
      </c>
      <c r="I17" s="139">
        <f t="shared" si="2"/>
        <v>409359.23</v>
      </c>
      <c r="J17" s="139">
        <f t="shared" si="2"/>
        <v>962857.97</v>
      </c>
      <c r="K17" s="139">
        <f t="shared" si="2"/>
        <v>5710.32</v>
      </c>
      <c r="L17" s="139">
        <f t="shared" si="2"/>
        <v>0</v>
      </c>
      <c r="M17" s="139">
        <f t="shared" si="2"/>
        <v>861181.58</v>
      </c>
      <c r="N17" s="148">
        <f t="shared" ref="N17" si="3">SUM(N18,N22)</f>
        <v>0</v>
      </c>
      <c r="O17" s="139">
        <f t="shared" si="2"/>
        <v>70360.78</v>
      </c>
      <c r="P17" s="139">
        <f>SUM(P18,P22)</f>
        <v>31007</v>
      </c>
      <c r="Q17" s="139">
        <f t="shared" si="2"/>
        <v>101003.74</v>
      </c>
      <c r="R17" s="139">
        <f>SUM(R18,R22)</f>
        <v>67120.27</v>
      </c>
      <c r="S17" s="138">
        <f t="shared" si="1"/>
        <v>3359787.77</v>
      </c>
      <c r="T17" s="40"/>
    </row>
    <row r="18" spans="1:20" s="37" customFormat="1" x14ac:dyDescent="0.2">
      <c r="A18" s="94"/>
      <c r="B18" s="95" t="s">
        <v>55</v>
      </c>
      <c r="C18" s="97"/>
      <c r="D18" s="92" t="s">
        <v>211</v>
      </c>
      <c r="E18" s="140">
        <f>SUM(E19:E21)</f>
        <v>139819.26999999999</v>
      </c>
      <c r="F18" s="140">
        <f t="shared" ref="F18:Q18" si="4">SUM(F19:F21)</f>
        <v>2254.0300000000002</v>
      </c>
      <c r="G18" s="140">
        <f t="shared" si="4"/>
        <v>622444.9</v>
      </c>
      <c r="H18" s="140">
        <f t="shared" si="4"/>
        <v>86668.68</v>
      </c>
      <c r="I18" s="140">
        <f t="shared" si="4"/>
        <v>409359.23</v>
      </c>
      <c r="J18" s="140">
        <f t="shared" si="4"/>
        <v>962857.97</v>
      </c>
      <c r="K18" s="140">
        <f t="shared" si="4"/>
        <v>5710.32</v>
      </c>
      <c r="L18" s="140">
        <f t="shared" si="4"/>
        <v>0</v>
      </c>
      <c r="M18" s="140">
        <f t="shared" si="4"/>
        <v>861181.58</v>
      </c>
      <c r="N18" s="149">
        <f t="shared" ref="N18" si="5">SUM(N19:N21)</f>
        <v>0</v>
      </c>
      <c r="O18" s="140">
        <f t="shared" si="4"/>
        <v>70360.78</v>
      </c>
      <c r="P18" s="140">
        <f t="shared" si="4"/>
        <v>31007</v>
      </c>
      <c r="Q18" s="140">
        <f t="shared" si="4"/>
        <v>101003.74</v>
      </c>
      <c r="R18" s="140">
        <f>SUM(R19:R21)</f>
        <v>67120.27</v>
      </c>
      <c r="S18" s="138">
        <f t="shared" si="1"/>
        <v>3359787.77</v>
      </c>
      <c r="T18" s="40"/>
    </row>
    <row r="19" spans="1:20" s="37" customFormat="1" x14ac:dyDescent="0.2">
      <c r="A19" s="94"/>
      <c r="B19" s="95"/>
      <c r="C19" s="97" t="s">
        <v>56</v>
      </c>
      <c r="D19" s="131" t="s">
        <v>57</v>
      </c>
      <c r="E19" s="134">
        <v>124576.55</v>
      </c>
      <c r="F19" s="134">
        <v>2254.0300000000002</v>
      </c>
      <c r="G19" s="134">
        <v>622444.9</v>
      </c>
      <c r="H19" s="134">
        <v>59701.26</v>
      </c>
      <c r="I19" s="134">
        <v>409359.23</v>
      </c>
      <c r="J19" s="134">
        <v>962857.97</v>
      </c>
      <c r="K19" s="134">
        <v>5710.32</v>
      </c>
      <c r="L19" s="134">
        <v>0</v>
      </c>
      <c r="M19" s="134">
        <v>861181.58</v>
      </c>
      <c r="N19" s="159">
        <v>0</v>
      </c>
      <c r="O19" s="134">
        <v>70360.78</v>
      </c>
      <c r="P19" s="134">
        <v>31007</v>
      </c>
      <c r="Q19" s="134">
        <v>101003.74</v>
      </c>
      <c r="R19" s="134">
        <v>67120.27</v>
      </c>
      <c r="S19" s="137">
        <f t="shared" si="1"/>
        <v>3317577.63</v>
      </c>
      <c r="T19" s="40"/>
    </row>
    <row r="20" spans="1:20" s="37" customFormat="1" x14ac:dyDescent="0.2">
      <c r="A20" s="94"/>
      <c r="B20" s="95"/>
      <c r="C20" s="97" t="s">
        <v>58</v>
      </c>
      <c r="D20" s="131" t="s">
        <v>59</v>
      </c>
      <c r="E20" s="134">
        <v>2192.5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2192.5</v>
      </c>
      <c r="T20" s="40"/>
    </row>
    <row r="21" spans="1:20" s="37" customFormat="1" x14ac:dyDescent="0.2">
      <c r="A21" s="94"/>
      <c r="B21" s="95"/>
      <c r="C21" s="97" t="s">
        <v>60</v>
      </c>
      <c r="D21" s="131" t="s">
        <v>61</v>
      </c>
      <c r="E21" s="134">
        <v>13050.22</v>
      </c>
      <c r="F21" s="134">
        <v>0</v>
      </c>
      <c r="G21" s="134">
        <v>0</v>
      </c>
      <c r="H21" s="134">
        <v>26967.42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40017.64</v>
      </c>
      <c r="T21" s="40"/>
    </row>
    <row r="22" spans="1:20" s="37" customFormat="1" ht="24" x14ac:dyDescent="0.2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6">SUM(F23,F24)</f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9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2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2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100000000000001" customHeight="1" x14ac:dyDescent="0.2">
      <c r="A25" s="94" t="s">
        <v>64</v>
      </c>
      <c r="B25" s="96"/>
      <c r="C25" s="96"/>
      <c r="D25" s="44" t="s">
        <v>65</v>
      </c>
      <c r="E25" s="134">
        <v>540.46</v>
      </c>
      <c r="F25" s="134">
        <v>6697.52</v>
      </c>
      <c r="G25" s="134">
        <v>457459.68</v>
      </c>
      <c r="H25" s="134">
        <v>575906.36</v>
      </c>
      <c r="I25" s="134">
        <v>300854.49</v>
      </c>
      <c r="J25" s="134">
        <v>546690.12</v>
      </c>
      <c r="K25" s="134">
        <v>5710.31</v>
      </c>
      <c r="L25" s="134">
        <v>87172.72</v>
      </c>
      <c r="M25" s="134">
        <v>705183.31</v>
      </c>
      <c r="N25" s="159">
        <v>0</v>
      </c>
      <c r="O25" s="134">
        <v>51710.95</v>
      </c>
      <c r="P25" s="134">
        <v>22788.28</v>
      </c>
      <c r="Q25" s="134">
        <v>74231.69</v>
      </c>
      <c r="R25" s="134">
        <v>49329.38</v>
      </c>
      <c r="S25" s="137">
        <f t="shared" si="1"/>
        <v>2884275.2699999996</v>
      </c>
      <c r="T25" s="41"/>
    </row>
    <row r="26" spans="1:20" ht="20.100000000000001" customHeight="1" x14ac:dyDescent="0.2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1849263.96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1849263.96</v>
      </c>
      <c r="T26" s="41"/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37">
        <f>SUM(E10,E13,E14,E15,E16,E17,E25,E26)</f>
        <v>7087557.7800000003</v>
      </c>
      <c r="F27" s="137">
        <f t="shared" ref="F27:R27" si="7">SUM(F10,F13,F14,F15,F16,F17,F25,F26)</f>
        <v>84702.42</v>
      </c>
      <c r="G27" s="137">
        <f t="shared" si="7"/>
        <v>4973579.6100000003</v>
      </c>
      <c r="H27" s="137">
        <f t="shared" si="7"/>
        <v>2576587.41</v>
      </c>
      <c r="I27" s="137">
        <f t="shared" si="7"/>
        <v>3270941.3</v>
      </c>
      <c r="J27" s="137">
        <f t="shared" si="7"/>
        <v>11038999.220000001</v>
      </c>
      <c r="K27" s="137">
        <f t="shared" si="7"/>
        <v>54248.04</v>
      </c>
      <c r="L27" s="137">
        <f t="shared" si="7"/>
        <v>435863.57999999996</v>
      </c>
      <c r="M27" s="137">
        <f t="shared" si="7"/>
        <v>3091310.5500000003</v>
      </c>
      <c r="N27" s="148">
        <f t="shared" ref="N27" si="8">SUM(N10,N13,N14,N15,N16,N17,N25,N26)</f>
        <v>0</v>
      </c>
      <c r="O27" s="137">
        <f t="shared" si="7"/>
        <v>562210.30999999994</v>
      </c>
      <c r="P27" s="137">
        <f t="shared" si="7"/>
        <v>247758.11000000002</v>
      </c>
      <c r="Q27" s="137">
        <f t="shared" si="7"/>
        <v>807059.60000000009</v>
      </c>
      <c r="R27" s="137">
        <f t="shared" si="7"/>
        <v>536317.39999999991</v>
      </c>
      <c r="S27" s="137">
        <f t="shared" si="1"/>
        <v>34767135.329999998</v>
      </c>
      <c r="T27" s="108"/>
    </row>
    <row r="28" spans="1:20" ht="20.100000000000001" customHeight="1" x14ac:dyDescent="0.2">
      <c r="A28" s="181" t="s">
        <v>30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41"/>
    </row>
    <row r="29" spans="1:20" ht="20.100000000000001" customHeight="1" x14ac:dyDescent="0.2">
      <c r="A29" s="93" t="s">
        <v>66</v>
      </c>
      <c r="B29" s="96"/>
      <c r="C29" s="96"/>
      <c r="D29" s="44" t="s">
        <v>21</v>
      </c>
      <c r="E29" s="141">
        <f>SUM(E30,E37,E43)</f>
        <v>1222309</v>
      </c>
      <c r="F29" s="141">
        <f t="shared" ref="F29:R29" si="9">SUM(F30,F37,F43)</f>
        <v>5245.99</v>
      </c>
      <c r="G29" s="141">
        <f t="shared" si="9"/>
        <v>57360271.300000004</v>
      </c>
      <c r="H29" s="141">
        <f t="shared" si="9"/>
        <v>1240923.76</v>
      </c>
      <c r="I29" s="141">
        <f t="shared" si="9"/>
        <v>156669.13</v>
      </c>
      <c r="J29" s="141">
        <f t="shared" si="9"/>
        <v>232660.96</v>
      </c>
      <c r="K29" s="141">
        <f t="shared" si="9"/>
        <v>55675.62</v>
      </c>
      <c r="L29" s="141">
        <f t="shared" si="9"/>
        <v>0</v>
      </c>
      <c r="M29" s="141">
        <f t="shared" si="9"/>
        <v>411941.56</v>
      </c>
      <c r="N29" s="150">
        <f t="shared" ref="N29" si="10">SUM(N30,N37,N43)</f>
        <v>0</v>
      </c>
      <c r="O29" s="141">
        <f t="shared" si="9"/>
        <v>26928.33</v>
      </c>
      <c r="P29" s="141">
        <f t="shared" si="9"/>
        <v>11866.94</v>
      </c>
      <c r="Q29" s="141">
        <f t="shared" si="9"/>
        <v>38655.94</v>
      </c>
      <c r="R29" s="141">
        <f t="shared" si="9"/>
        <v>25688.13</v>
      </c>
      <c r="S29" s="138">
        <f>SUM(E29:R29)</f>
        <v>60788836.660000004</v>
      </c>
      <c r="T29" s="41"/>
    </row>
    <row r="30" spans="1:20" ht="20.100000000000001" customHeight="1" x14ac:dyDescent="0.2">
      <c r="A30" s="99"/>
      <c r="B30" s="95" t="s">
        <v>67</v>
      </c>
      <c r="C30" s="97"/>
      <c r="D30" s="92" t="s">
        <v>23</v>
      </c>
      <c r="E30" s="142">
        <f>SUM(E31:E36)</f>
        <v>12.53</v>
      </c>
      <c r="F30" s="142">
        <f t="shared" ref="F30:R30" si="11">SUM(F31:F36)</f>
        <v>4934.01</v>
      </c>
      <c r="G30" s="142">
        <f t="shared" si="11"/>
        <v>45633576.380000003</v>
      </c>
      <c r="H30" s="142">
        <f t="shared" si="11"/>
        <v>1983.39</v>
      </c>
      <c r="I30" s="142">
        <f t="shared" si="11"/>
        <v>156669.13</v>
      </c>
      <c r="J30" s="142">
        <f t="shared" si="11"/>
        <v>232660.96</v>
      </c>
      <c r="K30" s="142">
        <f t="shared" si="11"/>
        <v>55675.62</v>
      </c>
      <c r="L30" s="142">
        <f t="shared" si="11"/>
        <v>0</v>
      </c>
      <c r="M30" s="142">
        <f t="shared" si="11"/>
        <v>411941.56</v>
      </c>
      <c r="N30" s="151">
        <f t="shared" ref="N30" si="12">SUM(N31:N36)</f>
        <v>0</v>
      </c>
      <c r="O30" s="142">
        <f t="shared" si="11"/>
        <v>26928.33</v>
      </c>
      <c r="P30" s="142">
        <f t="shared" si="11"/>
        <v>11866.94</v>
      </c>
      <c r="Q30" s="142">
        <f t="shared" si="11"/>
        <v>38655.94</v>
      </c>
      <c r="R30" s="142">
        <f t="shared" si="11"/>
        <v>25688.13</v>
      </c>
      <c r="S30" s="138">
        <f>SUM(E30:R30)</f>
        <v>46600592.920000002</v>
      </c>
      <c r="T30" s="41"/>
    </row>
    <row r="31" spans="1:20" x14ac:dyDescent="0.2">
      <c r="A31" s="98"/>
      <c r="B31" s="97"/>
      <c r="C31" s="97" t="s">
        <v>68</v>
      </c>
      <c r="D31" s="131" t="s">
        <v>69</v>
      </c>
      <c r="E31" s="134">
        <v>12.53</v>
      </c>
      <c r="F31" s="134">
        <v>4934.01</v>
      </c>
      <c r="G31" s="134">
        <v>45633576.380000003</v>
      </c>
      <c r="H31" s="134">
        <v>1983.39</v>
      </c>
      <c r="I31" s="134">
        <v>156669.13</v>
      </c>
      <c r="J31" s="134">
        <v>232660.96</v>
      </c>
      <c r="K31" s="134">
        <v>55675.62</v>
      </c>
      <c r="L31" s="134">
        <v>0</v>
      </c>
      <c r="M31" s="134">
        <v>411941.56</v>
      </c>
      <c r="N31" s="159">
        <v>0</v>
      </c>
      <c r="O31" s="134">
        <v>26928.33</v>
      </c>
      <c r="P31" s="134">
        <v>11866.94</v>
      </c>
      <c r="Q31" s="134">
        <v>38655.94</v>
      </c>
      <c r="R31" s="134">
        <v>25688.13</v>
      </c>
      <c r="S31" s="143">
        <f>SUM(E31:R31)</f>
        <v>46600592.920000002</v>
      </c>
      <c r="T31" s="41"/>
    </row>
    <row r="32" spans="1:20" x14ac:dyDescent="0.2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2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">
      <c r="A35" s="98"/>
      <c r="B35" s="97"/>
      <c r="C35" s="97" t="s">
        <v>75</v>
      </c>
      <c r="D35" s="131" t="s">
        <v>254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00000000000001" customHeight="1" x14ac:dyDescent="0.2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11681978.720000001</v>
      </c>
      <c r="H37" s="142">
        <f t="shared" si="14"/>
        <v>0</v>
      </c>
      <c r="I37" s="142">
        <f t="shared" si="14"/>
        <v>0</v>
      </c>
      <c r="J37" s="142">
        <f t="shared" si="14"/>
        <v>0</v>
      </c>
      <c r="K37" s="142">
        <f t="shared" si="14"/>
        <v>0</v>
      </c>
      <c r="L37" s="142">
        <f t="shared" si="14"/>
        <v>0</v>
      </c>
      <c r="M37" s="142">
        <f t="shared" si="14"/>
        <v>0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0</v>
      </c>
      <c r="Q37" s="142">
        <f t="shared" si="14"/>
        <v>0</v>
      </c>
      <c r="R37" s="142">
        <f t="shared" si="14"/>
        <v>0</v>
      </c>
      <c r="S37" s="144">
        <f>SUM(E37:R37)</f>
        <v>11681978.720000001</v>
      </c>
      <c r="T37" s="41"/>
    </row>
    <row r="38" spans="1:20" x14ac:dyDescent="0.2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11681978.720000001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>SUM(E38:R38)</f>
        <v>11681978.720000001</v>
      </c>
      <c r="T38" s="41"/>
    </row>
    <row r="39" spans="1:20" x14ac:dyDescent="0.2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">
      <c r="A41" s="98"/>
      <c r="B41" s="97"/>
      <c r="C41" s="97" t="s">
        <v>84</v>
      </c>
      <c r="D41" s="131" t="s">
        <v>255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00000000000001" customHeight="1" x14ac:dyDescent="0.2">
      <c r="A43" s="99"/>
      <c r="B43" s="95" t="s">
        <v>87</v>
      </c>
      <c r="C43" s="97"/>
      <c r="D43" s="92" t="s">
        <v>25</v>
      </c>
      <c r="E43" s="142">
        <f>SUM(E44:E45)</f>
        <v>1222296.47</v>
      </c>
      <c r="F43" s="142">
        <f t="shared" ref="F43:R43" si="17">SUM(F44:F45)</f>
        <v>311.98</v>
      </c>
      <c r="G43" s="142">
        <f t="shared" si="17"/>
        <v>44716.2</v>
      </c>
      <c r="H43" s="142">
        <f t="shared" si="17"/>
        <v>1238940.3700000001</v>
      </c>
      <c r="I43" s="142">
        <f t="shared" si="17"/>
        <v>0</v>
      </c>
      <c r="J43" s="142">
        <f t="shared" si="17"/>
        <v>0</v>
      </c>
      <c r="K43" s="142">
        <f t="shared" si="17"/>
        <v>0</v>
      </c>
      <c r="L43" s="142">
        <f t="shared" si="17"/>
        <v>0</v>
      </c>
      <c r="M43" s="142">
        <f t="shared" si="17"/>
        <v>0</v>
      </c>
      <c r="N43" s="151">
        <f>SUM(N44:N45)</f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R43" s="142">
        <f t="shared" si="17"/>
        <v>0</v>
      </c>
      <c r="S43" s="144">
        <f t="shared" ref="S43:S49" si="18">SUM(E43:R43)</f>
        <v>2506265.02</v>
      </c>
      <c r="T43" s="41"/>
    </row>
    <row r="44" spans="1:20" x14ac:dyDescent="0.2">
      <c r="A44" s="98"/>
      <c r="B44" s="97"/>
      <c r="C44" s="97" t="s">
        <v>88</v>
      </c>
      <c r="D44" s="131" t="s">
        <v>222</v>
      </c>
      <c r="E44" s="134">
        <v>1222296.47</v>
      </c>
      <c r="F44" s="134">
        <v>311.98</v>
      </c>
      <c r="G44" s="134">
        <v>44716.2</v>
      </c>
      <c r="H44" s="134">
        <v>1238940.3700000001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8"/>
        <v>2506265.02</v>
      </c>
      <c r="T44" s="41"/>
    </row>
    <row r="45" spans="1:20" x14ac:dyDescent="0.2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100000000000001" customHeight="1" x14ac:dyDescent="0.2">
      <c r="A46" s="93" t="s">
        <v>90</v>
      </c>
      <c r="B46" s="100"/>
      <c r="C46" s="97"/>
      <c r="D46" s="44" t="s">
        <v>22</v>
      </c>
      <c r="E46" s="134">
        <v>713.98</v>
      </c>
      <c r="F46" s="134">
        <v>2541.27</v>
      </c>
      <c r="G46" s="134">
        <v>2230502.4500000002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59">
        <v>0</v>
      </c>
      <c r="O46" s="134">
        <v>0</v>
      </c>
      <c r="P46" s="134">
        <v>0</v>
      </c>
      <c r="Q46" s="134">
        <v>0</v>
      </c>
      <c r="R46" s="134">
        <v>0</v>
      </c>
      <c r="S46" s="143">
        <f t="shared" si="18"/>
        <v>2233757.7000000002</v>
      </c>
      <c r="T46" s="41"/>
    </row>
    <row r="47" spans="1:20" ht="20.100000000000001" customHeight="1" x14ac:dyDescent="0.2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8"/>
        <v>0</v>
      </c>
      <c r="T47" s="41"/>
    </row>
    <row r="48" spans="1:20" ht="20.100000000000001" customHeight="1" x14ac:dyDescent="0.2">
      <c r="A48" s="93" t="s">
        <v>93</v>
      </c>
      <c r="B48" s="97"/>
      <c r="C48" s="97"/>
      <c r="D48" s="44" t="s">
        <v>14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59">
        <v>0</v>
      </c>
      <c r="O48" s="134">
        <v>0</v>
      </c>
      <c r="P48" s="134">
        <v>0</v>
      </c>
      <c r="Q48" s="134">
        <v>0</v>
      </c>
      <c r="R48" s="134">
        <v>0</v>
      </c>
      <c r="S48" s="143">
        <f t="shared" si="18"/>
        <v>0</v>
      </c>
      <c r="T48" s="41"/>
    </row>
    <row r="49" spans="1:20" ht="20.100000000000001" customHeight="1" x14ac:dyDescent="0.2">
      <c r="A49" s="93" t="s">
        <v>94</v>
      </c>
      <c r="B49" s="96"/>
      <c r="C49" s="96"/>
      <c r="D49" s="44" t="s">
        <v>15</v>
      </c>
      <c r="E49" s="141">
        <f>SUM(E50:E51,E54)</f>
        <v>50436840.769999996</v>
      </c>
      <c r="F49" s="141">
        <f t="shared" ref="F49:R49" si="19">SUM(F50:F51,F54)</f>
        <v>1126.8499999999999</v>
      </c>
      <c r="G49" s="141">
        <f t="shared" si="19"/>
        <v>153881341.31</v>
      </c>
      <c r="H49" s="141">
        <f t="shared" si="19"/>
        <v>6425781.5800000001</v>
      </c>
      <c r="I49" s="141">
        <f t="shared" si="19"/>
        <v>212972.82</v>
      </c>
      <c r="J49" s="141">
        <f t="shared" si="19"/>
        <v>502252.24</v>
      </c>
      <c r="K49" s="141">
        <f t="shared" si="19"/>
        <v>0</v>
      </c>
      <c r="L49" s="141">
        <f t="shared" si="19"/>
        <v>106954.77</v>
      </c>
      <c r="M49" s="141">
        <f t="shared" si="19"/>
        <v>342736.83</v>
      </c>
      <c r="N49" s="150">
        <f t="shared" ref="N49" si="20">SUM(N50:N51,N54)</f>
        <v>0</v>
      </c>
      <c r="O49" s="141">
        <f t="shared" si="19"/>
        <v>36605.83</v>
      </c>
      <c r="P49" s="141">
        <f t="shared" si="19"/>
        <v>16131.670000000002</v>
      </c>
      <c r="Q49" s="141">
        <f t="shared" si="19"/>
        <v>52548.1</v>
      </c>
      <c r="R49" s="141">
        <f t="shared" si="19"/>
        <v>34919.93</v>
      </c>
      <c r="S49" s="144">
        <f t="shared" si="18"/>
        <v>212050212.70000005</v>
      </c>
      <c r="T49" s="41"/>
    </row>
    <row r="50" spans="1:20" ht="20.100000000000001" customHeight="1" x14ac:dyDescent="0.2">
      <c r="A50" s="101"/>
      <c r="B50" s="102" t="s">
        <v>95</v>
      </c>
      <c r="C50" s="103"/>
      <c r="D50" s="92" t="s">
        <v>96</v>
      </c>
      <c r="E50" s="134">
        <v>0</v>
      </c>
      <c r="F50" s="134">
        <v>1126.8499999999999</v>
      </c>
      <c r="G50" s="134">
        <v>82174611.439999998</v>
      </c>
      <c r="H50" s="134">
        <v>738</v>
      </c>
      <c r="I50" s="134">
        <v>69494.720000000001</v>
      </c>
      <c r="J50" s="134">
        <v>59088.5</v>
      </c>
      <c r="K50" s="134">
        <v>0</v>
      </c>
      <c r="L50" s="134">
        <v>0</v>
      </c>
      <c r="M50" s="134">
        <v>251538.34</v>
      </c>
      <c r="N50" s="159">
        <v>0</v>
      </c>
      <c r="O50" s="134">
        <v>11944.77</v>
      </c>
      <c r="P50" s="134">
        <v>5263.89</v>
      </c>
      <c r="Q50" s="134">
        <v>17146.86</v>
      </c>
      <c r="R50" s="134">
        <v>11394.65</v>
      </c>
      <c r="S50" s="143">
        <f t="shared" ref="S50:S56" si="21">SUM(E50:R50)</f>
        <v>82602348.019999996</v>
      </c>
      <c r="T50" s="41"/>
    </row>
    <row r="51" spans="1:20" ht="20.100000000000001" customHeight="1" x14ac:dyDescent="0.2">
      <c r="A51" s="101"/>
      <c r="B51" s="102" t="s">
        <v>97</v>
      </c>
      <c r="C51" s="103"/>
      <c r="D51" s="92" t="s">
        <v>214</v>
      </c>
      <c r="E51" s="142">
        <f>SUM(E52:E53)</f>
        <v>50112848.769999996</v>
      </c>
      <c r="F51" s="142">
        <f t="shared" ref="F51:R51" si="22">SUM(F52:F53)</f>
        <v>0</v>
      </c>
      <c r="G51" s="142">
        <f t="shared" si="22"/>
        <v>71706729.870000005</v>
      </c>
      <c r="H51" s="142">
        <f t="shared" si="22"/>
        <v>6425043.5800000001</v>
      </c>
      <c r="I51" s="142">
        <f t="shared" si="22"/>
        <v>143478.1</v>
      </c>
      <c r="J51" s="142">
        <f t="shared" si="22"/>
        <v>443163.74</v>
      </c>
      <c r="K51" s="142">
        <f t="shared" si="22"/>
        <v>0</v>
      </c>
      <c r="L51" s="142">
        <f t="shared" si="22"/>
        <v>106954.77</v>
      </c>
      <c r="M51" s="142">
        <f t="shared" si="22"/>
        <v>91198.49</v>
      </c>
      <c r="N51" s="151">
        <f t="shared" ref="N51" si="23">SUM(N52:N53)</f>
        <v>0</v>
      </c>
      <c r="O51" s="142">
        <f t="shared" si="22"/>
        <v>24661.06</v>
      </c>
      <c r="P51" s="142">
        <f t="shared" si="22"/>
        <v>10867.78</v>
      </c>
      <c r="Q51" s="142">
        <f t="shared" si="22"/>
        <v>35401.24</v>
      </c>
      <c r="R51" s="142">
        <f t="shared" si="22"/>
        <v>23525.279999999999</v>
      </c>
      <c r="S51" s="144">
        <f t="shared" si="21"/>
        <v>129123872.67999998</v>
      </c>
      <c r="T51" s="41"/>
    </row>
    <row r="52" spans="1:20" ht="16.5" customHeight="1" x14ac:dyDescent="0.2">
      <c r="A52" s="104"/>
      <c r="B52" s="103"/>
      <c r="C52" s="103" t="s">
        <v>98</v>
      </c>
      <c r="D52" s="131" t="s">
        <v>215</v>
      </c>
      <c r="E52" s="134">
        <v>22796414</v>
      </c>
      <c r="F52" s="134">
        <v>0</v>
      </c>
      <c r="G52" s="134">
        <v>71706729.870000005</v>
      </c>
      <c r="H52" s="134">
        <v>114192.59</v>
      </c>
      <c r="I52" s="134">
        <v>143478.1</v>
      </c>
      <c r="J52" s="134">
        <v>443163.74</v>
      </c>
      <c r="K52" s="134">
        <v>0</v>
      </c>
      <c r="L52" s="134">
        <v>106954.77</v>
      </c>
      <c r="M52" s="134">
        <v>91198.49</v>
      </c>
      <c r="N52" s="159">
        <v>0</v>
      </c>
      <c r="O52" s="134">
        <v>24661.06</v>
      </c>
      <c r="P52" s="134">
        <v>10867.78</v>
      </c>
      <c r="Q52" s="134">
        <v>35401.24</v>
      </c>
      <c r="R52" s="134">
        <v>23525.279999999999</v>
      </c>
      <c r="S52" s="143">
        <f t="shared" si="21"/>
        <v>95496586.919999987</v>
      </c>
      <c r="T52" s="41"/>
    </row>
    <row r="53" spans="1:20" ht="16.5" customHeight="1" x14ac:dyDescent="0.2">
      <c r="A53" s="104"/>
      <c r="B53" s="103"/>
      <c r="C53" s="103" t="s">
        <v>191</v>
      </c>
      <c r="D53" s="131" t="s">
        <v>216</v>
      </c>
      <c r="E53" s="134">
        <v>27316434.77</v>
      </c>
      <c r="F53" s="134">
        <v>0</v>
      </c>
      <c r="G53" s="134">
        <v>0</v>
      </c>
      <c r="H53" s="134">
        <v>6310850.9900000002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21"/>
        <v>33627285.759999998</v>
      </c>
      <c r="T53" s="41"/>
    </row>
    <row r="54" spans="1:20" ht="20.100000000000001" customHeight="1" x14ac:dyDescent="0.2">
      <c r="A54" s="104"/>
      <c r="B54" s="102" t="s">
        <v>99</v>
      </c>
      <c r="C54" s="103"/>
      <c r="D54" s="92" t="s">
        <v>217</v>
      </c>
      <c r="E54" s="134">
        <v>323992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21"/>
        <v>323992</v>
      </c>
      <c r="T54" s="41"/>
    </row>
    <row r="55" spans="1:20" ht="20.100000000000001" customHeight="1" x14ac:dyDescent="0.2">
      <c r="A55" s="93" t="s">
        <v>100</v>
      </c>
      <c r="B55" s="96"/>
      <c r="C55" s="96"/>
      <c r="D55" s="44" t="s">
        <v>26</v>
      </c>
      <c r="E55" s="141">
        <f>SUM(E56,E60)</f>
        <v>6318559.7800000003</v>
      </c>
      <c r="F55" s="141">
        <f t="shared" ref="F55:R55" si="24">SUM(F56,F60)</f>
        <v>7263.19</v>
      </c>
      <c r="G55" s="141">
        <f t="shared" si="24"/>
        <v>18860834.710000001</v>
      </c>
      <c r="H55" s="141">
        <f t="shared" si="24"/>
        <v>3532293.17</v>
      </c>
      <c r="I55" s="141">
        <f t="shared" si="24"/>
        <v>273402.52</v>
      </c>
      <c r="J55" s="141">
        <f t="shared" si="24"/>
        <v>443163.74</v>
      </c>
      <c r="K55" s="141">
        <f t="shared" si="24"/>
        <v>0</v>
      </c>
      <c r="L55" s="141">
        <f t="shared" si="24"/>
        <v>73531.41</v>
      </c>
      <c r="M55" s="141">
        <f t="shared" si="24"/>
        <v>705356.77</v>
      </c>
      <c r="N55" s="150">
        <f t="shared" ref="N55" si="25">SUM(N56,N60)</f>
        <v>0</v>
      </c>
      <c r="O55" s="141">
        <f t="shared" si="24"/>
        <v>46992.5</v>
      </c>
      <c r="P55" s="141">
        <f t="shared" si="24"/>
        <v>20708.93</v>
      </c>
      <c r="Q55" s="141">
        <f t="shared" si="24"/>
        <v>67458.3</v>
      </c>
      <c r="R55" s="141">
        <f t="shared" si="24"/>
        <v>44828.24</v>
      </c>
      <c r="S55" s="144">
        <f>SUM(E55:R55)</f>
        <v>30394393.259999998</v>
      </c>
      <c r="T55" s="41"/>
    </row>
    <row r="56" spans="1:20" x14ac:dyDescent="0.2">
      <c r="A56" s="101"/>
      <c r="B56" s="102" t="s">
        <v>101</v>
      </c>
      <c r="C56" s="103"/>
      <c r="D56" s="92" t="s">
        <v>102</v>
      </c>
      <c r="E56" s="142">
        <f>SUM(E57,E58,E59)</f>
        <v>6318559.7800000003</v>
      </c>
      <c r="F56" s="142">
        <f t="shared" ref="F56:R56" si="26">SUM(F57,F58,F59)</f>
        <v>0</v>
      </c>
      <c r="G56" s="142">
        <f t="shared" si="26"/>
        <v>7742659.0499999998</v>
      </c>
      <c r="H56" s="142">
        <f t="shared" si="26"/>
        <v>0</v>
      </c>
      <c r="I56" s="142">
        <f t="shared" si="26"/>
        <v>0</v>
      </c>
      <c r="J56" s="142">
        <f t="shared" si="26"/>
        <v>0</v>
      </c>
      <c r="K56" s="142">
        <f t="shared" si="26"/>
        <v>0</v>
      </c>
      <c r="L56" s="142">
        <f t="shared" si="26"/>
        <v>0</v>
      </c>
      <c r="M56" s="142">
        <f t="shared" si="26"/>
        <v>0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0</v>
      </c>
      <c r="Q56" s="142">
        <f t="shared" si="26"/>
        <v>0</v>
      </c>
      <c r="R56" s="142">
        <f t="shared" si="26"/>
        <v>0</v>
      </c>
      <c r="S56" s="144">
        <f t="shared" si="21"/>
        <v>14061218.83</v>
      </c>
      <c r="T56" s="41"/>
    </row>
    <row r="57" spans="1:20" ht="22.5" x14ac:dyDescent="0.2">
      <c r="A57" s="101"/>
      <c r="B57" s="102"/>
      <c r="C57" s="103" t="s">
        <v>223</v>
      </c>
      <c r="D57" s="131" t="s">
        <v>104</v>
      </c>
      <c r="E57" s="134">
        <v>3497701.9</v>
      </c>
      <c r="F57" s="134">
        <v>0</v>
      </c>
      <c r="G57" s="134">
        <v>6277752.5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>SUM(E57:R57)</f>
        <v>9775454.4000000004</v>
      </c>
      <c r="T57" s="41"/>
    </row>
    <row r="58" spans="1:20" x14ac:dyDescent="0.2">
      <c r="A58" s="105"/>
      <c r="B58" s="102"/>
      <c r="C58" s="103" t="s">
        <v>224</v>
      </c>
      <c r="D58" s="131" t="s">
        <v>105</v>
      </c>
      <c r="E58" s="134">
        <v>2480256.7599999998</v>
      </c>
      <c r="F58" s="134">
        <v>0</v>
      </c>
      <c r="G58" s="134">
        <v>1238572.72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>SUM(E58:R58)</f>
        <v>3718829.4799999995</v>
      </c>
      <c r="T58" s="41"/>
    </row>
    <row r="59" spans="1:20" x14ac:dyDescent="0.2">
      <c r="A59" s="105"/>
      <c r="B59" s="102"/>
      <c r="C59" s="103" t="s">
        <v>225</v>
      </c>
      <c r="D59" s="131" t="s">
        <v>209</v>
      </c>
      <c r="E59" s="134">
        <v>340601.12</v>
      </c>
      <c r="F59" s="134">
        <v>0</v>
      </c>
      <c r="G59" s="134">
        <v>226333.83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>SUM(E59:R59)</f>
        <v>566934.94999999995</v>
      </c>
      <c r="T59" s="41"/>
    </row>
    <row r="60" spans="1:20" ht="18" customHeight="1" x14ac:dyDescent="0.2">
      <c r="A60" s="105"/>
      <c r="B60" s="102" t="s">
        <v>103</v>
      </c>
      <c r="C60" s="106"/>
      <c r="D60" s="92" t="s">
        <v>106</v>
      </c>
      <c r="E60" s="134">
        <v>0</v>
      </c>
      <c r="F60" s="134">
        <v>7263.19</v>
      </c>
      <c r="G60" s="134">
        <v>11118175.66</v>
      </c>
      <c r="H60" s="134">
        <v>3532293.17</v>
      </c>
      <c r="I60" s="134">
        <v>273402.52</v>
      </c>
      <c r="J60" s="134">
        <v>443163.74</v>
      </c>
      <c r="K60" s="134">
        <v>0</v>
      </c>
      <c r="L60" s="134">
        <v>73531.41</v>
      </c>
      <c r="M60" s="134">
        <v>705356.77</v>
      </c>
      <c r="N60" s="159">
        <v>0</v>
      </c>
      <c r="O60" s="134">
        <v>46992.5</v>
      </c>
      <c r="P60" s="134">
        <v>20708.93</v>
      </c>
      <c r="Q60" s="134">
        <v>67458.3</v>
      </c>
      <c r="R60" s="134">
        <v>44828.24</v>
      </c>
      <c r="S60" s="143">
        <f>SUM(E60:R60)</f>
        <v>16333174.43</v>
      </c>
      <c r="T60" s="41"/>
    </row>
    <row r="61" spans="1:20" ht="20.100000000000001" customHeight="1" x14ac:dyDescent="0.2">
      <c r="A61" s="93" t="s">
        <v>107</v>
      </c>
      <c r="B61" s="96"/>
      <c r="C61" s="96"/>
      <c r="D61" s="44" t="s">
        <v>37</v>
      </c>
      <c r="E61" s="141">
        <f>SUM(E62,E68,E74)</f>
        <v>5052179.08</v>
      </c>
      <c r="F61" s="141">
        <f t="shared" ref="F61:R61" si="28">SUM(F62,F68,F74)</f>
        <v>118172.11</v>
      </c>
      <c r="G61" s="141">
        <f t="shared" si="28"/>
        <v>109225549.78</v>
      </c>
      <c r="H61" s="141">
        <f t="shared" si="28"/>
        <v>343321.53000000009</v>
      </c>
      <c r="I61" s="141">
        <f t="shared" si="28"/>
        <v>7169784.3900000006</v>
      </c>
      <c r="J61" s="141">
        <f t="shared" si="28"/>
        <v>28809735.030000001</v>
      </c>
      <c r="K61" s="141">
        <f t="shared" si="28"/>
        <v>214137.02000000002</v>
      </c>
      <c r="L61" s="141">
        <f t="shared" si="28"/>
        <v>1141207.4099999999</v>
      </c>
      <c r="M61" s="141">
        <f t="shared" si="28"/>
        <v>1882352.6199999999</v>
      </c>
      <c r="N61" s="150">
        <f t="shared" ref="N61" si="29">SUM(N62,N68,N74)</f>
        <v>0</v>
      </c>
      <c r="O61" s="141">
        <f t="shared" si="28"/>
        <v>1232344.5499999998</v>
      </c>
      <c r="P61" s="141">
        <f t="shared" si="28"/>
        <v>543076.78</v>
      </c>
      <c r="Q61" s="141">
        <f t="shared" si="28"/>
        <v>1769045.33</v>
      </c>
      <c r="R61" s="141">
        <f t="shared" si="28"/>
        <v>1175588.25</v>
      </c>
      <c r="S61" s="144">
        <f>SUM(E61:R61)</f>
        <v>158676493.88000005</v>
      </c>
      <c r="T61" s="41"/>
    </row>
    <row r="62" spans="1:20" ht="20.100000000000001" customHeight="1" x14ac:dyDescent="0.2">
      <c r="A62" s="101"/>
      <c r="B62" s="102" t="s">
        <v>108</v>
      </c>
      <c r="C62" s="103"/>
      <c r="D62" s="92" t="s">
        <v>109</v>
      </c>
      <c r="E62" s="142">
        <f>SUM(E63:E67)</f>
        <v>2875924.5</v>
      </c>
      <c r="F62" s="142">
        <f t="shared" ref="F62:R62" si="30">SUM(F63:F67)</f>
        <v>49823.8</v>
      </c>
      <c r="G62" s="142">
        <f t="shared" si="30"/>
        <v>7634359.7300000004</v>
      </c>
      <c r="H62" s="142">
        <f t="shared" si="30"/>
        <v>322895.94000000006</v>
      </c>
      <c r="I62" s="142">
        <f t="shared" si="30"/>
        <v>3688129.17</v>
      </c>
      <c r="J62" s="142">
        <f t="shared" si="30"/>
        <v>15022017.34</v>
      </c>
      <c r="K62" s="142">
        <f t="shared" si="30"/>
        <v>49251.520000000004</v>
      </c>
      <c r="L62" s="142">
        <f t="shared" si="30"/>
        <v>927297.87</v>
      </c>
      <c r="M62" s="142">
        <f t="shared" si="30"/>
        <v>486596.91</v>
      </c>
      <c r="N62" s="151">
        <f t="shared" ref="N62" si="31">SUM(N63:N67)</f>
        <v>0</v>
      </c>
      <c r="O62" s="142">
        <f t="shared" si="30"/>
        <v>633916.67999999993</v>
      </c>
      <c r="P62" s="142">
        <f t="shared" si="30"/>
        <v>279358.09999999998</v>
      </c>
      <c r="Q62" s="142">
        <f t="shared" si="30"/>
        <v>909994.96</v>
      </c>
      <c r="R62" s="142">
        <f t="shared" si="30"/>
        <v>604721.30000000005</v>
      </c>
      <c r="S62" s="144">
        <f t="shared" ref="S62" si="32">SUM(E62:R62)</f>
        <v>33484287.820000004</v>
      </c>
      <c r="T62" s="41"/>
    </row>
    <row r="63" spans="1:20" ht="22.5" x14ac:dyDescent="0.2">
      <c r="A63" s="104"/>
      <c r="B63" s="103"/>
      <c r="C63" s="103" t="s">
        <v>110</v>
      </c>
      <c r="D63" s="131" t="s">
        <v>111</v>
      </c>
      <c r="E63" s="134">
        <v>381491.93</v>
      </c>
      <c r="F63" s="134">
        <v>933.21</v>
      </c>
      <c r="G63" s="134">
        <v>1526871.95</v>
      </c>
      <c r="H63" s="134">
        <v>234324.67</v>
      </c>
      <c r="I63" s="134">
        <v>588464.04</v>
      </c>
      <c r="J63" s="134">
        <v>2568333.2999999998</v>
      </c>
      <c r="K63" s="134">
        <v>7880.25</v>
      </c>
      <c r="L63" s="134">
        <v>53477.39</v>
      </c>
      <c r="M63" s="134">
        <v>619.86</v>
      </c>
      <c r="N63" s="159">
        <v>0</v>
      </c>
      <c r="O63" s="134">
        <v>101145.36</v>
      </c>
      <c r="P63" s="134">
        <v>44573.33</v>
      </c>
      <c r="Q63" s="134">
        <v>145195.38</v>
      </c>
      <c r="R63" s="134">
        <v>96487.06</v>
      </c>
      <c r="S63" s="143">
        <f t="shared" ref="S63:S99" si="33">SUM(E63:R63)</f>
        <v>5749797.7299999995</v>
      </c>
      <c r="T63" s="41"/>
    </row>
    <row r="64" spans="1:20" ht="22.5" x14ac:dyDescent="0.2">
      <c r="A64" s="104"/>
      <c r="B64" s="103"/>
      <c r="C64" s="103" t="s">
        <v>112</v>
      </c>
      <c r="D64" s="131" t="s">
        <v>202</v>
      </c>
      <c r="E64" s="134">
        <v>295126.87</v>
      </c>
      <c r="F64" s="134">
        <v>9416.1</v>
      </c>
      <c r="G64" s="134">
        <v>1145153.96</v>
      </c>
      <c r="H64" s="134">
        <v>1762.92</v>
      </c>
      <c r="I64" s="134">
        <v>1024520.66</v>
      </c>
      <c r="J64" s="134">
        <v>3977195.15</v>
      </c>
      <c r="K64" s="134">
        <v>21013.98</v>
      </c>
      <c r="L64" s="134">
        <v>195727.23</v>
      </c>
      <c r="M64" s="134">
        <v>385456.04</v>
      </c>
      <c r="N64" s="159">
        <v>0</v>
      </c>
      <c r="O64" s="134">
        <v>176094.9</v>
      </c>
      <c r="P64" s="134">
        <v>77602.53</v>
      </c>
      <c r="Q64" s="134">
        <v>252786.33</v>
      </c>
      <c r="R64" s="134">
        <v>167984.75</v>
      </c>
      <c r="S64" s="143">
        <f t="shared" si="33"/>
        <v>7729841.4200000018</v>
      </c>
      <c r="T64" s="41"/>
    </row>
    <row r="65" spans="1:20" ht="22.5" x14ac:dyDescent="0.2">
      <c r="A65" s="104"/>
      <c r="B65" s="103"/>
      <c r="C65" s="103" t="s">
        <v>113</v>
      </c>
      <c r="D65" s="131" t="s">
        <v>200</v>
      </c>
      <c r="E65" s="134">
        <v>2199305.7000000002</v>
      </c>
      <c r="F65" s="134">
        <v>39474.49</v>
      </c>
      <c r="G65" s="134">
        <v>4962333.82</v>
      </c>
      <c r="H65" s="134">
        <v>86808.35</v>
      </c>
      <c r="I65" s="134">
        <v>2075144.47</v>
      </c>
      <c r="J65" s="134">
        <v>8476488.8900000006</v>
      </c>
      <c r="K65" s="134">
        <v>20357.29</v>
      </c>
      <c r="L65" s="134">
        <v>678093.25</v>
      </c>
      <c r="M65" s="134">
        <v>100521.01</v>
      </c>
      <c r="N65" s="159">
        <v>0</v>
      </c>
      <c r="O65" s="134">
        <v>356676.42</v>
      </c>
      <c r="P65" s="134">
        <v>157182.24</v>
      </c>
      <c r="Q65" s="134">
        <v>512013.25</v>
      </c>
      <c r="R65" s="134">
        <v>340249.49</v>
      </c>
      <c r="S65" s="143">
        <f t="shared" si="33"/>
        <v>20004648.669999998</v>
      </c>
      <c r="T65" s="41"/>
    </row>
    <row r="66" spans="1:20" ht="22.5" x14ac:dyDescent="0.2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2.5" x14ac:dyDescent="0.2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">
      <c r="A68" s="101"/>
      <c r="B68" s="102" t="s">
        <v>117</v>
      </c>
      <c r="C68" s="103"/>
      <c r="D68" s="92" t="s">
        <v>118</v>
      </c>
      <c r="E68" s="142">
        <f>SUM(E69,E70,E71,E72,E73)</f>
        <v>2176254.58</v>
      </c>
      <c r="F68" s="142">
        <f t="shared" ref="F68:R68" si="34">SUM(F69,F70,F71,F72,F73)</f>
        <v>68348.31</v>
      </c>
      <c r="G68" s="142">
        <f t="shared" si="34"/>
        <v>100420317.06</v>
      </c>
      <c r="H68" s="142">
        <f t="shared" si="34"/>
        <v>20425.59</v>
      </c>
      <c r="I68" s="142">
        <f t="shared" si="34"/>
        <v>3481655.22</v>
      </c>
      <c r="J68" s="142">
        <f t="shared" si="34"/>
        <v>13787717.690000001</v>
      </c>
      <c r="K68" s="142">
        <f t="shared" si="34"/>
        <v>164885.5</v>
      </c>
      <c r="L68" s="142">
        <f t="shared" si="34"/>
        <v>213909.54</v>
      </c>
      <c r="M68" s="142">
        <f t="shared" si="34"/>
        <v>1395755.71</v>
      </c>
      <c r="N68" s="151">
        <f t="shared" ref="N68" si="35">SUM(N69,N70,N71,N72,N73)</f>
        <v>0</v>
      </c>
      <c r="O68" s="142">
        <f t="shared" si="34"/>
        <v>598427.87</v>
      </c>
      <c r="P68" s="142">
        <f t="shared" si="34"/>
        <v>263718.68</v>
      </c>
      <c r="Q68" s="142">
        <f t="shared" si="34"/>
        <v>859050.37</v>
      </c>
      <c r="R68" s="142">
        <f t="shared" si="34"/>
        <v>570866.95000000007</v>
      </c>
      <c r="S68" s="144">
        <f t="shared" si="33"/>
        <v>124021333.07000002</v>
      </c>
      <c r="T68" s="41"/>
    </row>
    <row r="69" spans="1:20" ht="22.5" x14ac:dyDescent="0.2">
      <c r="A69" s="104"/>
      <c r="B69" s="103"/>
      <c r="C69" s="103" t="s">
        <v>119</v>
      </c>
      <c r="D69" s="131" t="s">
        <v>120</v>
      </c>
      <c r="E69" s="134">
        <v>1082401.8899999999</v>
      </c>
      <c r="F69" s="134">
        <v>0</v>
      </c>
      <c r="G69" s="134">
        <v>21078723.100000001</v>
      </c>
      <c r="H69" s="134">
        <v>0</v>
      </c>
      <c r="I69" s="134">
        <v>395141.9</v>
      </c>
      <c r="J69" s="134">
        <v>1601666.59</v>
      </c>
      <c r="K69" s="134">
        <v>26381.67</v>
      </c>
      <c r="L69" s="134">
        <v>0</v>
      </c>
      <c r="M69" s="134">
        <v>138153.14000000001</v>
      </c>
      <c r="N69" s="159">
        <v>0</v>
      </c>
      <c r="O69" s="134">
        <v>67917.100000000006</v>
      </c>
      <c r="P69" s="134">
        <v>29930.1</v>
      </c>
      <c r="Q69" s="134">
        <v>97495.81</v>
      </c>
      <c r="R69" s="134">
        <v>64789.14</v>
      </c>
      <c r="S69" s="143">
        <f t="shared" si="33"/>
        <v>24582600.440000005</v>
      </c>
      <c r="T69" s="41"/>
    </row>
    <row r="70" spans="1:20" ht="22.5" x14ac:dyDescent="0.2">
      <c r="A70" s="104"/>
      <c r="B70" s="103"/>
      <c r="C70" s="103" t="s">
        <v>121</v>
      </c>
      <c r="D70" s="131" t="s">
        <v>203</v>
      </c>
      <c r="E70" s="134">
        <v>243749.44</v>
      </c>
      <c r="F70" s="134">
        <v>7770.05</v>
      </c>
      <c r="G70" s="134">
        <v>15809042.33</v>
      </c>
      <c r="H70" s="134">
        <v>2204.5</v>
      </c>
      <c r="I70" s="134">
        <v>192707.99</v>
      </c>
      <c r="J70" s="134">
        <v>691196.3</v>
      </c>
      <c r="K70" s="134">
        <v>70351.149999999994</v>
      </c>
      <c r="L70" s="134">
        <v>0</v>
      </c>
      <c r="M70" s="134">
        <v>99816.86</v>
      </c>
      <c r="N70" s="159">
        <v>0</v>
      </c>
      <c r="O70" s="134">
        <v>33122.699999999997</v>
      </c>
      <c r="P70" s="134">
        <v>14596.71</v>
      </c>
      <c r="Q70" s="134">
        <v>47548.04</v>
      </c>
      <c r="R70" s="134">
        <v>31597.22</v>
      </c>
      <c r="S70" s="143">
        <f t="shared" si="33"/>
        <v>17243703.289999995</v>
      </c>
      <c r="T70" s="41"/>
    </row>
    <row r="71" spans="1:20" ht="22.5" x14ac:dyDescent="0.2">
      <c r="A71" s="104"/>
      <c r="B71" s="103"/>
      <c r="C71" s="103" t="s">
        <v>122</v>
      </c>
      <c r="D71" s="131" t="s">
        <v>201</v>
      </c>
      <c r="E71" s="134">
        <v>850103.25</v>
      </c>
      <c r="F71" s="134">
        <v>60578.26</v>
      </c>
      <c r="G71" s="134">
        <v>63532551.630000003</v>
      </c>
      <c r="H71" s="134">
        <v>18221.09</v>
      </c>
      <c r="I71" s="134">
        <v>2893805.33</v>
      </c>
      <c r="J71" s="134">
        <v>11494854.800000001</v>
      </c>
      <c r="K71" s="134">
        <v>68152.679999999993</v>
      </c>
      <c r="L71" s="134">
        <v>213909.54</v>
      </c>
      <c r="M71" s="134">
        <v>1157785.71</v>
      </c>
      <c r="N71" s="159">
        <v>0</v>
      </c>
      <c r="O71" s="134">
        <v>497388.07</v>
      </c>
      <c r="P71" s="134">
        <v>219191.87</v>
      </c>
      <c r="Q71" s="134">
        <v>714006.52</v>
      </c>
      <c r="R71" s="134">
        <v>474480.59</v>
      </c>
      <c r="S71" s="143">
        <f t="shared" si="33"/>
        <v>82195029.340000004</v>
      </c>
      <c r="T71" s="41"/>
    </row>
    <row r="72" spans="1:20" ht="22.5" x14ac:dyDescent="0.2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2.5" x14ac:dyDescent="0.2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00000000000001" customHeight="1" x14ac:dyDescent="0.2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1170872.99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33"/>
        <v>1170872.99</v>
      </c>
      <c r="T74" s="41"/>
    </row>
    <row r="75" spans="1:20" ht="20.100000000000001" customHeight="1" x14ac:dyDescent="0.2">
      <c r="A75" s="93" t="s">
        <v>126</v>
      </c>
      <c r="B75" s="96"/>
      <c r="C75" s="96"/>
      <c r="D75" s="44" t="s">
        <v>204</v>
      </c>
      <c r="E75" s="141">
        <f>SUM(E76,E79,E80,E81,E82,E83)</f>
        <v>1222534.93</v>
      </c>
      <c r="F75" s="141">
        <f t="shared" ref="F75:R75" si="36">SUM(F76,F79,F80,F81,F82,F83)</f>
        <v>56952.17</v>
      </c>
      <c r="G75" s="141">
        <f t="shared" si="36"/>
        <v>60812290.020000003</v>
      </c>
      <c r="H75" s="141">
        <f t="shared" si="36"/>
        <v>92859.43</v>
      </c>
      <c r="I75" s="141">
        <f t="shared" si="36"/>
        <v>4606795.45</v>
      </c>
      <c r="J75" s="141">
        <f t="shared" si="36"/>
        <v>18027140.210000001</v>
      </c>
      <c r="K75" s="141">
        <f t="shared" si="36"/>
        <v>0</v>
      </c>
      <c r="L75" s="141">
        <f t="shared" si="36"/>
        <v>1660023.6199999999</v>
      </c>
      <c r="M75" s="141">
        <f t="shared" si="36"/>
        <v>904245.38000000012</v>
      </c>
      <c r="N75" s="150">
        <f t="shared" ref="N75" si="37">SUM(N76,N79,N80,N81,N82,N83)</f>
        <v>0</v>
      </c>
      <c r="O75" s="141">
        <f t="shared" si="36"/>
        <v>791817.28999999992</v>
      </c>
      <c r="P75" s="141">
        <f t="shared" si="36"/>
        <v>348942.67000000004</v>
      </c>
      <c r="Q75" s="141">
        <f t="shared" si="36"/>
        <v>1136663.18</v>
      </c>
      <c r="R75" s="141">
        <f t="shared" si="36"/>
        <v>755349.71000000008</v>
      </c>
      <c r="S75" s="144">
        <f t="shared" si="33"/>
        <v>90415614.060000017</v>
      </c>
      <c r="T75" s="41"/>
    </row>
    <row r="76" spans="1:20" ht="27.75" customHeight="1" x14ac:dyDescent="0.2">
      <c r="A76" s="101"/>
      <c r="B76" s="102" t="s">
        <v>127</v>
      </c>
      <c r="C76" s="103"/>
      <c r="D76" s="92" t="s">
        <v>128</v>
      </c>
      <c r="E76" s="142">
        <f>SUM(E77,E78)</f>
        <v>203311.12</v>
      </c>
      <c r="F76" s="142">
        <f t="shared" ref="F76:R76" si="38">SUM(F77,F78)</f>
        <v>18761.57</v>
      </c>
      <c r="G76" s="142">
        <f t="shared" si="38"/>
        <v>26456533.059999999</v>
      </c>
      <c r="H76" s="142">
        <f t="shared" si="38"/>
        <v>4358.4399999999996</v>
      </c>
      <c r="I76" s="142">
        <f t="shared" si="38"/>
        <v>1054737.24</v>
      </c>
      <c r="J76" s="142">
        <f t="shared" si="38"/>
        <v>3992403.05</v>
      </c>
      <c r="K76" s="142">
        <f t="shared" si="38"/>
        <v>0</v>
      </c>
      <c r="L76" s="142">
        <f t="shared" si="38"/>
        <v>374341.7</v>
      </c>
      <c r="M76" s="142">
        <f t="shared" si="38"/>
        <v>347709.45</v>
      </c>
      <c r="N76" s="151">
        <f t="shared" ref="N76" si="39">SUM(N77,N78)</f>
        <v>0</v>
      </c>
      <c r="O76" s="142">
        <f t="shared" si="38"/>
        <v>181288.53</v>
      </c>
      <c r="P76" s="142">
        <f t="shared" si="38"/>
        <v>79891.289999999994</v>
      </c>
      <c r="Q76" s="142">
        <f t="shared" si="38"/>
        <v>260241.85</v>
      </c>
      <c r="R76" s="142">
        <f t="shared" si="38"/>
        <v>172939.19</v>
      </c>
      <c r="S76" s="144">
        <f t="shared" si="33"/>
        <v>33146516.490000002</v>
      </c>
      <c r="T76" s="41"/>
    </row>
    <row r="77" spans="1:20" ht="16.5" customHeight="1" x14ac:dyDescent="0.2">
      <c r="A77" s="104"/>
      <c r="B77" s="103"/>
      <c r="C77" s="103" t="s">
        <v>129</v>
      </c>
      <c r="D77" s="131" t="s">
        <v>27</v>
      </c>
      <c r="E77" s="134">
        <v>182273.38</v>
      </c>
      <c r="F77" s="134">
        <v>18761.57</v>
      </c>
      <c r="G77" s="134">
        <v>21825127.59</v>
      </c>
      <c r="H77" s="134">
        <v>4358.4399999999996</v>
      </c>
      <c r="I77" s="134">
        <v>1054737.24</v>
      </c>
      <c r="J77" s="134">
        <v>3992403.05</v>
      </c>
      <c r="K77" s="134">
        <v>0</v>
      </c>
      <c r="L77" s="134">
        <v>374341.7</v>
      </c>
      <c r="M77" s="134">
        <v>347709.45</v>
      </c>
      <c r="N77" s="159">
        <v>0</v>
      </c>
      <c r="O77" s="134">
        <v>181288.53</v>
      </c>
      <c r="P77" s="134">
        <v>79891.289999999994</v>
      </c>
      <c r="Q77" s="134">
        <v>260241.85</v>
      </c>
      <c r="R77" s="134">
        <v>172939.19</v>
      </c>
      <c r="S77" s="143">
        <f t="shared" si="33"/>
        <v>28494073.280000001</v>
      </c>
      <c r="T77" s="41"/>
    </row>
    <row r="78" spans="1:20" ht="16.5" customHeight="1" x14ac:dyDescent="0.2">
      <c r="A78" s="104"/>
      <c r="B78" s="103"/>
      <c r="C78" s="103" t="s">
        <v>130</v>
      </c>
      <c r="D78" s="131" t="s">
        <v>131</v>
      </c>
      <c r="E78" s="134">
        <v>21037.74</v>
      </c>
      <c r="F78" s="134">
        <v>0</v>
      </c>
      <c r="G78" s="134">
        <v>4631405.47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33"/>
        <v>4652443.21</v>
      </c>
      <c r="T78" s="41"/>
    </row>
    <row r="79" spans="1:20" ht="24" x14ac:dyDescent="0.2">
      <c r="A79" s="104"/>
      <c r="B79" s="102" t="s">
        <v>132</v>
      </c>
      <c r="C79" s="103"/>
      <c r="D79" s="92" t="s">
        <v>133</v>
      </c>
      <c r="E79" s="134">
        <v>15475.62</v>
      </c>
      <c r="F79" s="134">
        <v>13972.41</v>
      </c>
      <c r="G79" s="134">
        <v>6943988.9500000002</v>
      </c>
      <c r="H79" s="134">
        <v>1134.3599999999999</v>
      </c>
      <c r="I79" s="134">
        <v>795929.31</v>
      </c>
      <c r="J79" s="134">
        <v>3009813.02</v>
      </c>
      <c r="K79" s="134">
        <v>0</v>
      </c>
      <c r="L79" s="134">
        <v>365427.02</v>
      </c>
      <c r="M79" s="134">
        <v>182396.98</v>
      </c>
      <c r="N79" s="159">
        <v>0</v>
      </c>
      <c r="O79" s="134">
        <v>136804.54999999999</v>
      </c>
      <c r="P79" s="134">
        <v>60287.83</v>
      </c>
      <c r="Q79" s="134">
        <v>196384.57</v>
      </c>
      <c r="R79" s="134">
        <v>130503.94</v>
      </c>
      <c r="S79" s="143">
        <f t="shared" si="33"/>
        <v>11852118.560000001</v>
      </c>
      <c r="T79" s="41"/>
    </row>
    <row r="80" spans="1:20" ht="24" x14ac:dyDescent="0.2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33"/>
        <v>0</v>
      </c>
      <c r="T80" s="41"/>
    </row>
    <row r="81" spans="1:20" ht="24" x14ac:dyDescent="0.2">
      <c r="A81" s="101"/>
      <c r="B81" s="102" t="s">
        <v>136</v>
      </c>
      <c r="C81" s="103"/>
      <c r="D81" s="92" t="s">
        <v>137</v>
      </c>
      <c r="E81" s="134">
        <v>868462.52</v>
      </c>
      <c r="F81" s="134">
        <v>21905.98</v>
      </c>
      <c r="G81" s="134">
        <v>4041436.49</v>
      </c>
      <c r="H81" s="134">
        <v>68119.899999999994</v>
      </c>
      <c r="I81" s="134">
        <v>2278664.5699999998</v>
      </c>
      <c r="J81" s="134">
        <v>9621572.3000000007</v>
      </c>
      <c r="K81" s="134">
        <v>0</v>
      </c>
      <c r="L81" s="134">
        <v>472381.79</v>
      </c>
      <c r="M81" s="134">
        <v>91198.49</v>
      </c>
      <c r="N81" s="159">
        <v>0</v>
      </c>
      <c r="O81" s="134">
        <v>391657.51</v>
      </c>
      <c r="P81" s="134">
        <v>172597.91</v>
      </c>
      <c r="Q81" s="134">
        <v>562229.03</v>
      </c>
      <c r="R81" s="134">
        <v>373619.5</v>
      </c>
      <c r="S81" s="143">
        <f t="shared" si="33"/>
        <v>18963845.990000002</v>
      </c>
      <c r="T81" s="41"/>
    </row>
    <row r="82" spans="1:20" ht="24" x14ac:dyDescent="0.2">
      <c r="A82" s="101"/>
      <c r="B82" s="102" t="s">
        <v>138</v>
      </c>
      <c r="C82" s="103"/>
      <c r="D82" s="92" t="s">
        <v>139</v>
      </c>
      <c r="E82" s="134">
        <v>0</v>
      </c>
      <c r="F82" s="134">
        <v>3.08</v>
      </c>
      <c r="G82" s="134">
        <v>18918326.199999999</v>
      </c>
      <c r="H82" s="134">
        <v>4612.6499999999996</v>
      </c>
      <c r="I82" s="134">
        <v>120204.13</v>
      </c>
      <c r="J82" s="134">
        <v>73860.62</v>
      </c>
      <c r="K82" s="134">
        <v>0</v>
      </c>
      <c r="L82" s="134">
        <v>180486.18</v>
      </c>
      <c r="M82" s="134">
        <v>282940.46000000002</v>
      </c>
      <c r="N82" s="159">
        <v>0</v>
      </c>
      <c r="O82" s="134">
        <v>20660.72</v>
      </c>
      <c r="P82" s="134">
        <v>9104.89</v>
      </c>
      <c r="Q82" s="134">
        <v>29658.71</v>
      </c>
      <c r="R82" s="134">
        <v>19709.18</v>
      </c>
      <c r="S82" s="143">
        <f t="shared" si="33"/>
        <v>19659566.819999997</v>
      </c>
      <c r="T82" s="41"/>
    </row>
    <row r="83" spans="1:20" ht="24" x14ac:dyDescent="0.2">
      <c r="A83" s="101"/>
      <c r="B83" s="102" t="s">
        <v>140</v>
      </c>
      <c r="C83" s="103"/>
      <c r="D83" s="92" t="s">
        <v>141</v>
      </c>
      <c r="E83" s="134">
        <v>135285.67000000001</v>
      </c>
      <c r="F83" s="134">
        <v>2309.13</v>
      </c>
      <c r="G83" s="134">
        <v>4452005.32</v>
      </c>
      <c r="H83" s="134">
        <v>14634.08</v>
      </c>
      <c r="I83" s="134">
        <v>357260.2</v>
      </c>
      <c r="J83" s="134">
        <v>1329491.22</v>
      </c>
      <c r="K83" s="134">
        <v>0</v>
      </c>
      <c r="L83" s="134">
        <v>267386.93</v>
      </c>
      <c r="M83" s="134">
        <v>0</v>
      </c>
      <c r="N83" s="159">
        <v>0</v>
      </c>
      <c r="O83" s="134">
        <v>61405.98</v>
      </c>
      <c r="P83" s="134">
        <v>27060.75</v>
      </c>
      <c r="Q83" s="134">
        <v>88149.02</v>
      </c>
      <c r="R83" s="134">
        <v>58577.9</v>
      </c>
      <c r="S83" s="143">
        <f t="shared" si="33"/>
        <v>6793566.2000000002</v>
      </c>
      <c r="T83" s="41"/>
    </row>
    <row r="84" spans="1:20" ht="20.100000000000001" customHeight="1" x14ac:dyDescent="0.2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40">SUM(F85,F86,F87,F88,F89)</f>
        <v>0</v>
      </c>
      <c r="G84" s="141">
        <f t="shared" si="40"/>
        <v>21968742.990000002</v>
      </c>
      <c r="H84" s="141">
        <f t="shared" si="40"/>
        <v>0</v>
      </c>
      <c r="I84" s="141">
        <f t="shared" si="40"/>
        <v>59635.23</v>
      </c>
      <c r="J84" s="141">
        <f t="shared" si="40"/>
        <v>73860.62</v>
      </c>
      <c r="K84" s="141">
        <f t="shared" si="40"/>
        <v>0</v>
      </c>
      <c r="L84" s="141">
        <f t="shared" si="40"/>
        <v>0</v>
      </c>
      <c r="M84" s="141">
        <f t="shared" si="40"/>
        <v>192696.35</v>
      </c>
      <c r="N84" s="150">
        <f t="shared" ref="N84" si="41">SUM(N85,N86,N87,N88,N89)</f>
        <v>0</v>
      </c>
      <c r="O84" s="141">
        <f t="shared" si="40"/>
        <v>10250.119999999999</v>
      </c>
      <c r="P84" s="141">
        <f t="shared" si="40"/>
        <v>4517.08</v>
      </c>
      <c r="Q84" s="141">
        <f t="shared" si="40"/>
        <v>14714.17</v>
      </c>
      <c r="R84" s="141">
        <f t="shared" si="40"/>
        <v>9778.0400000000009</v>
      </c>
      <c r="S84" s="144">
        <f t="shared" si="33"/>
        <v>22334194.600000005</v>
      </c>
      <c r="T84" s="41"/>
    </row>
    <row r="85" spans="1:20" ht="24" x14ac:dyDescent="0.2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7704673.2999999998</v>
      </c>
      <c r="H85" s="134">
        <v>0</v>
      </c>
      <c r="I85" s="134">
        <v>43110.83</v>
      </c>
      <c r="J85" s="134">
        <v>0</v>
      </c>
      <c r="K85" s="134">
        <v>0</v>
      </c>
      <c r="L85" s="134">
        <v>0</v>
      </c>
      <c r="M85" s="134">
        <v>192696.35</v>
      </c>
      <c r="N85" s="159">
        <v>0</v>
      </c>
      <c r="O85" s="134">
        <v>7409.9</v>
      </c>
      <c r="P85" s="134">
        <v>3265.44</v>
      </c>
      <c r="Q85" s="134">
        <v>10637</v>
      </c>
      <c r="R85" s="134">
        <v>7068.63</v>
      </c>
      <c r="S85" s="143">
        <f t="shared" si="33"/>
        <v>7968861.4500000002</v>
      </c>
      <c r="T85" s="41"/>
    </row>
    <row r="86" spans="1:20" x14ac:dyDescent="0.2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11053299.32</v>
      </c>
      <c r="H86" s="134">
        <v>0</v>
      </c>
      <c r="I86" s="134">
        <v>16524.400000000001</v>
      </c>
      <c r="J86" s="134">
        <v>73860.62</v>
      </c>
      <c r="K86" s="134">
        <v>0</v>
      </c>
      <c r="L86" s="134">
        <v>0</v>
      </c>
      <c r="M86" s="134">
        <v>0</v>
      </c>
      <c r="N86" s="159">
        <v>0</v>
      </c>
      <c r="O86" s="134">
        <v>2840.22</v>
      </c>
      <c r="P86" s="134">
        <v>1251.6400000000001</v>
      </c>
      <c r="Q86" s="134">
        <v>4077.17</v>
      </c>
      <c r="R86" s="134">
        <v>2709.41</v>
      </c>
      <c r="S86" s="143">
        <f t="shared" si="33"/>
        <v>11154562.780000001</v>
      </c>
      <c r="T86" s="41"/>
    </row>
    <row r="87" spans="1:20" ht="24" x14ac:dyDescent="0.2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33"/>
        <v>0</v>
      </c>
      <c r="T87" s="41"/>
    </row>
    <row r="88" spans="1:20" ht="24" x14ac:dyDescent="0.2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3210770.37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33"/>
        <v>3210770.37</v>
      </c>
      <c r="T88" s="41"/>
    </row>
    <row r="89" spans="1:20" ht="24" x14ac:dyDescent="0.2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33"/>
        <v>0</v>
      </c>
      <c r="T89" s="41"/>
    </row>
    <row r="90" spans="1:20" ht="20.100000000000001" customHeight="1" x14ac:dyDescent="0.2">
      <c r="A90" s="93" t="s">
        <v>153</v>
      </c>
      <c r="B90" s="96"/>
      <c r="C90" s="96"/>
      <c r="D90" s="44" t="s">
        <v>206</v>
      </c>
      <c r="E90" s="141">
        <f>SUM(E91,E92,E93,E94,E95,E96)</f>
        <v>87568.489999999991</v>
      </c>
      <c r="F90" s="141">
        <f t="shared" ref="F90:R90" si="42">SUM(F91,F92,F93,F94,F95,F96)</f>
        <v>372.61</v>
      </c>
      <c r="G90" s="141">
        <f t="shared" si="42"/>
        <v>25725760.949999999</v>
      </c>
      <c r="H90" s="141">
        <f t="shared" si="42"/>
        <v>1913.57</v>
      </c>
      <c r="I90" s="141">
        <f t="shared" si="42"/>
        <v>189172.40999999997</v>
      </c>
      <c r="J90" s="141">
        <f t="shared" si="42"/>
        <v>738606.23</v>
      </c>
      <c r="K90" s="141">
        <f t="shared" si="42"/>
        <v>0</v>
      </c>
      <c r="L90" s="141">
        <f t="shared" si="42"/>
        <v>106954.77</v>
      </c>
      <c r="M90" s="141">
        <f t="shared" si="42"/>
        <v>0</v>
      </c>
      <c r="N90" s="150">
        <f t="shared" ref="N90" si="43">SUM(N91,N92,N93,N94,N95,N96)</f>
        <v>0</v>
      </c>
      <c r="O90" s="141">
        <f t="shared" si="42"/>
        <v>32515.010000000002</v>
      </c>
      <c r="P90" s="141">
        <f t="shared" si="42"/>
        <v>14328.91</v>
      </c>
      <c r="Q90" s="141">
        <f t="shared" si="42"/>
        <v>46675.69</v>
      </c>
      <c r="R90" s="141">
        <f t="shared" si="42"/>
        <v>31017.519999999997</v>
      </c>
      <c r="S90" s="144">
        <f t="shared" si="33"/>
        <v>26974886.160000004</v>
      </c>
      <c r="T90" s="41"/>
    </row>
    <row r="91" spans="1:20" x14ac:dyDescent="0.2">
      <c r="A91" s="104"/>
      <c r="B91" s="102" t="s">
        <v>154</v>
      </c>
      <c r="C91" s="103"/>
      <c r="D91" s="92" t="s">
        <v>156</v>
      </c>
      <c r="E91" s="134">
        <v>58810.85</v>
      </c>
      <c r="F91" s="134">
        <v>372.61</v>
      </c>
      <c r="G91" s="134">
        <v>3224309.44</v>
      </c>
      <c r="H91" s="134">
        <v>1913.57</v>
      </c>
      <c r="I91" s="134">
        <v>123074.79</v>
      </c>
      <c r="J91" s="134">
        <v>443163.74</v>
      </c>
      <c r="K91" s="134">
        <v>0</v>
      </c>
      <c r="L91" s="134">
        <v>106954.77</v>
      </c>
      <c r="M91" s="134">
        <v>0</v>
      </c>
      <c r="N91" s="159">
        <v>0</v>
      </c>
      <c r="O91" s="134">
        <v>21154.13</v>
      </c>
      <c r="P91" s="134">
        <v>9322.33</v>
      </c>
      <c r="Q91" s="134">
        <v>30367.01</v>
      </c>
      <c r="R91" s="134">
        <v>20179.87</v>
      </c>
      <c r="S91" s="143">
        <f t="shared" si="33"/>
        <v>4039623.11</v>
      </c>
      <c r="T91" s="41"/>
    </row>
    <row r="92" spans="1:20" x14ac:dyDescent="0.2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8912246.9700000007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33"/>
        <v>8912246.9700000007</v>
      </c>
      <c r="T92" s="41"/>
    </row>
    <row r="93" spans="1:20" ht="24" x14ac:dyDescent="0.2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33"/>
        <v>0</v>
      </c>
      <c r="T93" s="41"/>
    </row>
    <row r="94" spans="1:20" x14ac:dyDescent="0.2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10718902.91</v>
      </c>
      <c r="H94" s="134">
        <v>0</v>
      </c>
      <c r="I94" s="134">
        <v>66097.62</v>
      </c>
      <c r="J94" s="134">
        <v>295442.49</v>
      </c>
      <c r="K94" s="134">
        <v>0</v>
      </c>
      <c r="L94" s="134">
        <v>0</v>
      </c>
      <c r="M94" s="134">
        <v>0</v>
      </c>
      <c r="N94" s="159">
        <v>0</v>
      </c>
      <c r="O94" s="134">
        <v>11360.88</v>
      </c>
      <c r="P94" s="134">
        <v>5006.58</v>
      </c>
      <c r="Q94" s="134">
        <v>16308.68</v>
      </c>
      <c r="R94" s="134">
        <v>10837.65</v>
      </c>
      <c r="S94" s="143">
        <f t="shared" si="33"/>
        <v>11123956.810000001</v>
      </c>
      <c r="T94" s="41"/>
    </row>
    <row r="95" spans="1:20" ht="24" x14ac:dyDescent="0.2">
      <c r="A95" s="104"/>
      <c r="B95" s="102" t="s">
        <v>161</v>
      </c>
      <c r="C95" s="103"/>
      <c r="D95" s="92" t="s">
        <v>164</v>
      </c>
      <c r="E95" s="134">
        <v>28757.64</v>
      </c>
      <c r="F95" s="134">
        <v>0</v>
      </c>
      <c r="G95" s="134">
        <v>2870301.63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33"/>
        <v>2899059.27</v>
      </c>
      <c r="T95" s="41"/>
    </row>
    <row r="96" spans="1:20" ht="24" x14ac:dyDescent="0.2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33"/>
        <v>0</v>
      </c>
      <c r="T96" s="41"/>
    </row>
    <row r="97" spans="1:20" ht="20.100000000000001" customHeight="1" x14ac:dyDescent="0.2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395017.9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33"/>
        <v>395017.9</v>
      </c>
      <c r="T97" s="41"/>
    </row>
    <row r="98" spans="1:20" ht="20.100000000000001" customHeight="1" x14ac:dyDescent="0.2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33"/>
        <v>0</v>
      </c>
      <c r="T98" s="41"/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64340706.029999994</v>
      </c>
      <c r="F99" s="137">
        <f t="shared" ref="F99:R99" si="44">SUM(F29,F46,F47,F48,F49,F55,F61,F75,F84,F90,F97,F98)</f>
        <v>191674.19</v>
      </c>
      <c r="G99" s="137">
        <f t="shared" si="44"/>
        <v>450460311.40999997</v>
      </c>
      <c r="H99" s="137">
        <f t="shared" si="44"/>
        <v>11637093.039999999</v>
      </c>
      <c r="I99" s="137">
        <f t="shared" si="44"/>
        <v>12668431.950000001</v>
      </c>
      <c r="J99" s="137">
        <f t="shared" si="44"/>
        <v>48827419.030000001</v>
      </c>
      <c r="K99" s="137">
        <f t="shared" si="44"/>
        <v>269812.64</v>
      </c>
      <c r="L99" s="137">
        <f t="shared" si="44"/>
        <v>3088671.98</v>
      </c>
      <c r="M99" s="137">
        <f t="shared" si="44"/>
        <v>4439329.51</v>
      </c>
      <c r="N99" s="148">
        <f t="shared" ref="N99" si="45">SUM(N29,N46,N47,N48,N49,N55,N61,N75,N84,N90,N97,N98)</f>
        <v>0</v>
      </c>
      <c r="O99" s="137">
        <f t="shared" si="44"/>
        <v>2177453.6299999994</v>
      </c>
      <c r="P99" s="137">
        <f t="shared" si="44"/>
        <v>959572.9800000001</v>
      </c>
      <c r="Q99" s="137">
        <f t="shared" si="44"/>
        <v>3125760.71</v>
      </c>
      <c r="R99" s="137">
        <f t="shared" si="44"/>
        <v>2077169.8200000003</v>
      </c>
      <c r="S99" s="137">
        <f t="shared" si="33"/>
        <v>604263406.92000008</v>
      </c>
      <c r="T99" s="108"/>
    </row>
    <row r="100" spans="1:20" ht="20.100000000000001" customHeight="1" x14ac:dyDescent="0.2">
      <c r="A100" s="174" t="s">
        <v>32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41"/>
    </row>
    <row r="101" spans="1:20" ht="20.100000000000001" customHeight="1" x14ac:dyDescent="0.2">
      <c r="A101" s="93" t="s">
        <v>168</v>
      </c>
      <c r="B101" s="96"/>
      <c r="C101" s="96"/>
      <c r="D101" s="44" t="s">
        <v>16</v>
      </c>
      <c r="E101" s="141">
        <f>SUM(E102,E105)</f>
        <v>551438.41</v>
      </c>
      <c r="F101" s="141">
        <f t="shared" ref="F101:R101" si="46">SUM(F102,F105)</f>
        <v>45307.4</v>
      </c>
      <c r="G101" s="141">
        <f t="shared" si="46"/>
        <v>5373783</v>
      </c>
      <c r="H101" s="141">
        <f t="shared" si="46"/>
        <v>100395.41</v>
      </c>
      <c r="I101" s="141">
        <f t="shared" si="46"/>
        <v>2545318.02</v>
      </c>
      <c r="J101" s="141">
        <f t="shared" si="46"/>
        <v>7663978.2400000002</v>
      </c>
      <c r="K101" s="141">
        <f t="shared" si="46"/>
        <v>74234.16</v>
      </c>
      <c r="L101" s="141">
        <f t="shared" si="46"/>
        <v>2130072.2799999998</v>
      </c>
      <c r="M101" s="141">
        <f t="shared" si="46"/>
        <v>1508752.85</v>
      </c>
      <c r="N101" s="150">
        <f>SUM(N102,N105)</f>
        <v>0</v>
      </c>
      <c r="O101" s="141">
        <f t="shared" si="46"/>
        <v>437489.98000000004</v>
      </c>
      <c r="P101" s="141">
        <f t="shared" si="46"/>
        <v>192795.63</v>
      </c>
      <c r="Q101" s="141">
        <f t="shared" si="46"/>
        <v>628022.07999999996</v>
      </c>
      <c r="R101" s="141">
        <f t="shared" si="46"/>
        <v>417341.13</v>
      </c>
      <c r="S101" s="144">
        <f t="shared" ref="S101:S119" si="47">SUM(E101:R101)</f>
        <v>21668928.59</v>
      </c>
      <c r="T101" s="41"/>
    </row>
    <row r="102" spans="1:20" ht="27.75" customHeight="1" x14ac:dyDescent="0.2">
      <c r="A102" s="101"/>
      <c r="B102" s="102" t="s">
        <v>169</v>
      </c>
      <c r="C102" s="103"/>
      <c r="D102" s="92" t="s">
        <v>170</v>
      </c>
      <c r="E102" s="142">
        <f>SUM(E103:E104)</f>
        <v>551438.41</v>
      </c>
      <c r="F102" s="142">
        <f t="shared" ref="F102:R102" si="48">SUM(F103:F104)</f>
        <v>45307.4</v>
      </c>
      <c r="G102" s="142">
        <f t="shared" si="48"/>
        <v>5373783</v>
      </c>
      <c r="H102" s="142">
        <f t="shared" si="48"/>
        <v>100395.41</v>
      </c>
      <c r="I102" s="142">
        <f t="shared" si="48"/>
        <v>2545318.02</v>
      </c>
      <c r="J102" s="142">
        <f t="shared" si="48"/>
        <v>7663978.2400000002</v>
      </c>
      <c r="K102" s="142">
        <f t="shared" si="48"/>
        <v>74234.16</v>
      </c>
      <c r="L102" s="142">
        <f t="shared" si="48"/>
        <v>2130072.2799999998</v>
      </c>
      <c r="M102" s="142">
        <f t="shared" si="48"/>
        <v>1508752.85</v>
      </c>
      <c r="N102" s="151">
        <f>SUM(N103:N104)</f>
        <v>0</v>
      </c>
      <c r="O102" s="142">
        <f t="shared" si="48"/>
        <v>437489.98000000004</v>
      </c>
      <c r="P102" s="142">
        <f t="shared" si="48"/>
        <v>192795.63</v>
      </c>
      <c r="Q102" s="142">
        <f t="shared" si="48"/>
        <v>628022.07999999996</v>
      </c>
      <c r="R102" s="142">
        <f t="shared" si="48"/>
        <v>417341.13</v>
      </c>
      <c r="S102" s="144">
        <f t="shared" si="47"/>
        <v>21668928.59</v>
      </c>
      <c r="T102" s="41"/>
    </row>
    <row r="103" spans="1:20" x14ac:dyDescent="0.2">
      <c r="A103" s="105"/>
      <c r="B103" s="102"/>
      <c r="C103" s="103" t="s">
        <v>228</v>
      </c>
      <c r="D103" s="131" t="s">
        <v>230</v>
      </c>
      <c r="E103" s="134">
        <v>435183.78</v>
      </c>
      <c r="F103" s="134">
        <v>35755.660000000003</v>
      </c>
      <c r="G103" s="134">
        <v>5373783</v>
      </c>
      <c r="H103" s="134">
        <v>79229.98</v>
      </c>
      <c r="I103" s="134">
        <v>2161110.09</v>
      </c>
      <c r="J103" s="134">
        <v>6522925.8700000001</v>
      </c>
      <c r="K103" s="134">
        <v>51409.59</v>
      </c>
      <c r="L103" s="134">
        <v>1929338.9</v>
      </c>
      <c r="M103" s="134">
        <v>1156034.33</v>
      </c>
      <c r="N103" s="159">
        <v>0</v>
      </c>
      <c r="O103" s="134">
        <v>371452.21</v>
      </c>
      <c r="P103" s="134">
        <v>163693.72</v>
      </c>
      <c r="Q103" s="134">
        <v>533224.07999999996</v>
      </c>
      <c r="R103" s="134">
        <v>354344.77</v>
      </c>
      <c r="S103" s="137">
        <f t="shared" si="47"/>
        <v>19167485.98</v>
      </c>
      <c r="T103" s="41"/>
    </row>
    <row r="104" spans="1:20" x14ac:dyDescent="0.2">
      <c r="A104" s="105"/>
      <c r="B104" s="102"/>
      <c r="C104" s="103" t="s">
        <v>229</v>
      </c>
      <c r="D104" s="131" t="s">
        <v>231</v>
      </c>
      <c r="E104" s="134">
        <v>116254.63</v>
      </c>
      <c r="F104" s="134">
        <v>9551.74</v>
      </c>
      <c r="G104" s="134">
        <v>0</v>
      </c>
      <c r="H104" s="134">
        <v>21165.43</v>
      </c>
      <c r="I104" s="134">
        <v>384207.93</v>
      </c>
      <c r="J104" s="134">
        <v>1141052.3700000001</v>
      </c>
      <c r="K104" s="134">
        <v>22824.57</v>
      </c>
      <c r="L104" s="134">
        <v>200733.38</v>
      </c>
      <c r="M104" s="134">
        <v>352718.52</v>
      </c>
      <c r="N104" s="159">
        <v>0</v>
      </c>
      <c r="O104" s="134">
        <v>66037.77</v>
      </c>
      <c r="P104" s="134">
        <v>29101.91</v>
      </c>
      <c r="Q104" s="134">
        <v>94798</v>
      </c>
      <c r="R104" s="134">
        <v>62996.36</v>
      </c>
      <c r="S104" s="137">
        <f t="shared" si="47"/>
        <v>2501442.6100000003</v>
      </c>
      <c r="T104" s="41"/>
    </row>
    <row r="105" spans="1:20" ht="24" x14ac:dyDescent="0.2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47"/>
        <v>0</v>
      </c>
      <c r="T105" s="41"/>
    </row>
    <row r="106" spans="1:20" ht="20.100000000000001" customHeight="1" x14ac:dyDescent="0.2">
      <c r="A106" s="93" t="s">
        <v>172</v>
      </c>
      <c r="B106" s="96"/>
      <c r="C106" s="96"/>
      <c r="D106" s="44" t="s">
        <v>17</v>
      </c>
      <c r="E106" s="141">
        <f>SUM(E107,E108,E109,E110,E111)</f>
        <v>7117932.7100000009</v>
      </c>
      <c r="F106" s="141">
        <f t="shared" ref="F106:R106" si="49">SUM(F107,F108,F109,F110,F111)</f>
        <v>74602.02</v>
      </c>
      <c r="G106" s="141">
        <f t="shared" si="49"/>
        <v>279517228.32999998</v>
      </c>
      <c r="H106" s="141">
        <f t="shared" si="49"/>
        <v>120193.44</v>
      </c>
      <c r="I106" s="141">
        <f t="shared" si="49"/>
        <v>9292542.0299999993</v>
      </c>
      <c r="J106" s="141">
        <f t="shared" si="49"/>
        <v>35370625.060000002</v>
      </c>
      <c r="K106" s="141">
        <f t="shared" si="49"/>
        <v>194150.88999999998</v>
      </c>
      <c r="L106" s="141">
        <f t="shared" si="49"/>
        <v>4762285.37</v>
      </c>
      <c r="M106" s="141">
        <f t="shared" si="49"/>
        <v>1208652.02</v>
      </c>
      <c r="N106" s="150">
        <f t="shared" ref="N106" si="50">SUM(N107,N108,N109,N110,N111)</f>
        <v>0</v>
      </c>
      <c r="O106" s="141">
        <f t="shared" si="49"/>
        <v>1597204.73</v>
      </c>
      <c r="P106" s="141">
        <f t="shared" si="49"/>
        <v>703865.49</v>
      </c>
      <c r="Q106" s="141">
        <f t="shared" si="49"/>
        <v>2292806.46</v>
      </c>
      <c r="R106" s="141">
        <f t="shared" si="49"/>
        <v>1523644.6</v>
      </c>
      <c r="S106" s="144">
        <f t="shared" si="47"/>
        <v>343775733.14999998</v>
      </c>
      <c r="T106" s="41"/>
    </row>
    <row r="107" spans="1:20" x14ac:dyDescent="0.2">
      <c r="A107" s="105"/>
      <c r="B107" s="102" t="s">
        <v>173</v>
      </c>
      <c r="C107" s="103"/>
      <c r="D107" s="92" t="s">
        <v>193</v>
      </c>
      <c r="E107" s="134">
        <v>3463534.58</v>
      </c>
      <c r="F107" s="134">
        <v>5249.6</v>
      </c>
      <c r="G107" s="134">
        <v>44836817.600000001</v>
      </c>
      <c r="H107" s="134">
        <v>4649.6000000000004</v>
      </c>
      <c r="I107" s="134">
        <v>364019.37</v>
      </c>
      <c r="J107" s="134">
        <v>1347043.86</v>
      </c>
      <c r="K107" s="134">
        <v>39472.589999999997</v>
      </c>
      <c r="L107" s="134">
        <v>145623.5</v>
      </c>
      <c r="M107" s="134">
        <v>94950.25</v>
      </c>
      <c r="N107" s="159">
        <v>0</v>
      </c>
      <c r="O107" s="134">
        <v>62567.75</v>
      </c>
      <c r="P107" s="134">
        <v>27572.720000000001</v>
      </c>
      <c r="Q107" s="134">
        <v>89816.75</v>
      </c>
      <c r="R107" s="134">
        <v>59686.16</v>
      </c>
      <c r="S107" s="137">
        <f t="shared" si="47"/>
        <v>50541004.329999998</v>
      </c>
      <c r="T107" s="41"/>
    </row>
    <row r="108" spans="1:20" x14ac:dyDescent="0.2">
      <c r="A108" s="105"/>
      <c r="B108" s="102" t="s">
        <v>174</v>
      </c>
      <c r="C108" s="103"/>
      <c r="D108" s="92" t="s">
        <v>194</v>
      </c>
      <c r="E108" s="134">
        <v>63601.89</v>
      </c>
      <c r="F108" s="134">
        <v>1833.72</v>
      </c>
      <c r="G108" s="134">
        <v>11918647.720000001</v>
      </c>
      <c r="H108" s="134">
        <v>18954.61</v>
      </c>
      <c r="I108" s="134">
        <v>505628</v>
      </c>
      <c r="J108" s="134">
        <v>2118737.6800000002</v>
      </c>
      <c r="K108" s="134">
        <v>10492.72</v>
      </c>
      <c r="L108" s="134">
        <v>100980.21</v>
      </c>
      <c r="M108" s="134">
        <v>29840.49</v>
      </c>
      <c r="N108" s="159">
        <v>0</v>
      </c>
      <c r="O108" s="134">
        <v>86907.48</v>
      </c>
      <c r="P108" s="134">
        <v>38298.9</v>
      </c>
      <c r="Q108" s="134">
        <v>124756.73</v>
      </c>
      <c r="R108" s="134">
        <v>82904.91</v>
      </c>
      <c r="S108" s="137">
        <f t="shared" si="47"/>
        <v>15101585.060000002</v>
      </c>
      <c r="T108" s="41"/>
    </row>
    <row r="109" spans="1:20" x14ac:dyDescent="0.2">
      <c r="A109" s="105"/>
      <c r="B109" s="102" t="s">
        <v>176</v>
      </c>
      <c r="C109" s="103"/>
      <c r="D109" s="92" t="s">
        <v>175</v>
      </c>
      <c r="E109" s="134">
        <v>3590796.24</v>
      </c>
      <c r="F109" s="134">
        <v>67518.7</v>
      </c>
      <c r="G109" s="134">
        <v>222761763.00999999</v>
      </c>
      <c r="H109" s="134">
        <v>96589.23</v>
      </c>
      <c r="I109" s="134">
        <v>8422894.6600000001</v>
      </c>
      <c r="J109" s="134">
        <v>31904843.52</v>
      </c>
      <c r="K109" s="134">
        <v>144185.57999999999</v>
      </c>
      <c r="L109" s="134">
        <v>4515681.66</v>
      </c>
      <c r="M109" s="134">
        <v>1083861.28</v>
      </c>
      <c r="N109" s="159">
        <v>0</v>
      </c>
      <c r="O109" s="134">
        <v>1447729.5</v>
      </c>
      <c r="P109" s="134">
        <v>637993.87</v>
      </c>
      <c r="Q109" s="134">
        <v>2078232.98</v>
      </c>
      <c r="R109" s="134">
        <v>1381053.53</v>
      </c>
      <c r="S109" s="137">
        <f t="shared" si="47"/>
        <v>278133143.75999999</v>
      </c>
      <c r="T109" s="41"/>
    </row>
    <row r="110" spans="1:20" x14ac:dyDescent="0.2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2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00000000000001" customHeight="1" x14ac:dyDescent="0.2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58092339.590000004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0</v>
      </c>
      <c r="Q112" s="134">
        <v>0</v>
      </c>
      <c r="R112" s="134">
        <v>0</v>
      </c>
      <c r="S112" s="137">
        <f t="shared" si="47"/>
        <v>58092339.590000004</v>
      </c>
      <c r="T112" s="41"/>
    </row>
    <row r="113" spans="1:20" ht="20.100000000000001" customHeight="1" x14ac:dyDescent="0.2">
      <c r="A113" s="94" t="s">
        <v>180</v>
      </c>
      <c r="B113" s="106"/>
      <c r="C113" s="106"/>
      <c r="D113" s="44" t="s">
        <v>19</v>
      </c>
      <c r="E113" s="134">
        <v>63060.17</v>
      </c>
      <c r="F113" s="134">
        <v>5396.55</v>
      </c>
      <c r="G113" s="134">
        <v>8564123.9299999997</v>
      </c>
      <c r="H113" s="134">
        <v>806.85</v>
      </c>
      <c r="I113" s="134">
        <v>734523.54</v>
      </c>
      <c r="J113" s="134">
        <v>2893115.47</v>
      </c>
      <c r="K113" s="134">
        <v>7137.9</v>
      </c>
      <c r="L113" s="134">
        <v>196320.03</v>
      </c>
      <c r="M113" s="134">
        <v>186592.7</v>
      </c>
      <c r="N113" s="159">
        <v>0</v>
      </c>
      <c r="O113" s="134">
        <v>126250.11</v>
      </c>
      <c r="P113" s="134">
        <v>55636.63</v>
      </c>
      <c r="Q113" s="134">
        <v>181233.54</v>
      </c>
      <c r="R113" s="134">
        <v>120435.59</v>
      </c>
      <c r="S113" s="137">
        <f t="shared" si="47"/>
        <v>13134633.009999998</v>
      </c>
      <c r="T113" s="41"/>
    </row>
    <row r="114" spans="1:20" ht="20.100000000000001" customHeight="1" x14ac:dyDescent="0.2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1547310.85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47"/>
        <v>1547310.85</v>
      </c>
      <c r="T114" s="41"/>
    </row>
    <row r="115" spans="1:20" ht="20.100000000000001" customHeight="1" x14ac:dyDescent="0.2">
      <c r="A115" s="94" t="s">
        <v>182</v>
      </c>
      <c r="B115" s="106"/>
      <c r="C115" s="106"/>
      <c r="D115" s="44" t="s">
        <v>233</v>
      </c>
      <c r="E115" s="134">
        <v>26383.24</v>
      </c>
      <c r="F115" s="134">
        <v>3951.93</v>
      </c>
      <c r="G115" s="134">
        <v>2903.08</v>
      </c>
      <c r="H115" s="134">
        <v>47812.5</v>
      </c>
      <c r="I115" s="134">
        <v>148263.16</v>
      </c>
      <c r="J115" s="134">
        <v>544729.31999999995</v>
      </c>
      <c r="K115" s="134">
        <v>15703.37</v>
      </c>
      <c r="L115" s="134">
        <v>65440.01</v>
      </c>
      <c r="M115" s="134">
        <v>36832.400000000001</v>
      </c>
      <c r="N115" s="159">
        <v>0</v>
      </c>
      <c r="O115" s="134">
        <v>25483.54</v>
      </c>
      <c r="P115" s="134">
        <v>11230.2</v>
      </c>
      <c r="Q115" s="134">
        <v>36581.879999999997</v>
      </c>
      <c r="R115" s="134">
        <v>24309.85</v>
      </c>
      <c r="S115" s="137">
        <f t="shared" si="47"/>
        <v>989624.48</v>
      </c>
      <c r="T115" s="41"/>
    </row>
    <row r="116" spans="1:20" ht="20.100000000000001" customHeight="1" x14ac:dyDescent="0.2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59">
        <v>0</v>
      </c>
      <c r="O116" s="134">
        <v>0</v>
      </c>
      <c r="P116" s="134">
        <v>0</v>
      </c>
      <c r="Q116" s="134">
        <v>0</v>
      </c>
      <c r="R116" s="134">
        <v>0</v>
      </c>
      <c r="S116" s="137">
        <f t="shared" si="47"/>
        <v>0</v>
      </c>
      <c r="T116" s="41"/>
    </row>
    <row r="117" spans="1:20" ht="14.25" x14ac:dyDescent="0.2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</v>
      </c>
      <c r="Q117" s="134">
        <v>0</v>
      </c>
      <c r="R117" s="134">
        <v>0</v>
      </c>
      <c r="S117" s="137">
        <f>SUM(E117:R117)</f>
        <v>0</v>
      </c>
      <c r="T117" s="41"/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37">
        <f>SUM(E101,E106,E112,E113,E114,E115,E116,E117)</f>
        <v>7758814.5300000012</v>
      </c>
      <c r="F118" s="137">
        <f t="shared" ref="F118:R118" si="51">SUM(F101,F106,F112,F113,F114,F115,F116,F117)</f>
        <v>129257.90000000001</v>
      </c>
      <c r="G118" s="137">
        <f t="shared" si="51"/>
        <v>353097688.77999997</v>
      </c>
      <c r="H118" s="137">
        <f t="shared" si="51"/>
        <v>269208.2</v>
      </c>
      <c r="I118" s="137">
        <f t="shared" si="51"/>
        <v>12720646.75</v>
      </c>
      <c r="J118" s="137">
        <f t="shared" si="51"/>
        <v>46472448.090000004</v>
      </c>
      <c r="K118" s="137">
        <f t="shared" si="51"/>
        <v>291226.32</v>
      </c>
      <c r="L118" s="137">
        <f t="shared" si="51"/>
        <v>7154117.6900000004</v>
      </c>
      <c r="M118" s="137">
        <f t="shared" si="51"/>
        <v>2940829.97</v>
      </c>
      <c r="N118" s="148">
        <f t="shared" ref="N118" si="52">SUM(N101,N106,N112,N113,N114,N115,N116,N117)</f>
        <v>0</v>
      </c>
      <c r="O118" s="137">
        <f t="shared" si="51"/>
        <v>2186428.36</v>
      </c>
      <c r="P118" s="137">
        <f t="shared" si="51"/>
        <v>963527.95</v>
      </c>
      <c r="Q118" s="137">
        <f t="shared" si="51"/>
        <v>3138643.96</v>
      </c>
      <c r="R118" s="137">
        <f t="shared" si="51"/>
        <v>2085731.1700000002</v>
      </c>
      <c r="S118" s="137">
        <f t="shared" si="47"/>
        <v>439208569.67000002</v>
      </c>
      <c r="T118" s="108"/>
    </row>
    <row r="119" spans="1:20" s="39" customFormat="1" ht="22.5" customHeight="1" x14ac:dyDescent="0.2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SUM(E27,E99,E118,E119)</f>
        <v>79187078.339999989</v>
      </c>
      <c r="F120" s="145">
        <f t="shared" ref="F120:R120" si="53">SUM(F27,F99,F118,F119)</f>
        <v>405634.51</v>
      </c>
      <c r="G120" s="145">
        <f t="shared" si="53"/>
        <v>808531579.79999995</v>
      </c>
      <c r="H120" s="145">
        <f t="shared" si="53"/>
        <v>14482888.649999999</v>
      </c>
      <c r="I120" s="145">
        <f t="shared" si="53"/>
        <v>28660020</v>
      </c>
      <c r="J120" s="145">
        <f t="shared" si="53"/>
        <v>106338866.34</v>
      </c>
      <c r="K120" s="145">
        <f t="shared" si="53"/>
        <v>615287</v>
      </c>
      <c r="L120" s="145">
        <f t="shared" si="53"/>
        <v>10678653.25</v>
      </c>
      <c r="M120" s="145">
        <f t="shared" si="53"/>
        <v>10471470.030000001</v>
      </c>
      <c r="N120" s="152">
        <f t="shared" ref="N120" si="54">SUM(N27,N99,N118,N119)</f>
        <v>0</v>
      </c>
      <c r="O120" s="145">
        <f t="shared" si="53"/>
        <v>4926092.2999999989</v>
      </c>
      <c r="P120" s="145">
        <f t="shared" si="53"/>
        <v>2170859.04</v>
      </c>
      <c r="Q120" s="145">
        <f t="shared" si="53"/>
        <v>7071464.2699999996</v>
      </c>
      <c r="R120" s="145">
        <f t="shared" si="53"/>
        <v>4699218.3900000006</v>
      </c>
      <c r="S120" s="145">
        <f>SUM(E120:R120)</f>
        <v>1078239111.9199998</v>
      </c>
      <c r="T120" s="108"/>
    </row>
    <row r="121" spans="1:20" x14ac:dyDescent="0.2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QZvPMqU+pM4zV/F3rWSER8yJApS5nvRFIoe3tsj/S/bIeBGKh7z7DjcMb7cUIMZ41fCJyUdQXB1HQtJxgKIBkg==" saltValue="xJk40Isc2al2lW96UZwYDg==" spinCount="100000" sheet="1" objects="1" scenarios="1"/>
  <mergeCells count="19"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  <mergeCell ref="A1:S1"/>
    <mergeCell ref="D2:H2"/>
    <mergeCell ref="J2:P2"/>
    <mergeCell ref="H4:H5"/>
    <mergeCell ref="D7:D8"/>
    <mergeCell ref="E7:F7"/>
    <mergeCell ref="G7:I7"/>
    <mergeCell ref="O7:O8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2020</formula1>
      <formula2>2020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8" scale="67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tabSelected="1" topLeftCell="A58" zoomScaleNormal="100" zoomScaleSheetLayoutView="80" workbookViewId="0"/>
  </sheetViews>
  <sheetFormatPr defaultColWidth="9.140625" defaultRowHeight="12.75" x14ac:dyDescent="0.2"/>
  <cols>
    <col min="1" max="1" width="7.85546875" style="68" bestFit="1" customWidth="1"/>
    <col min="2" max="2" width="6.140625" style="68" bestFit="1" customWidth="1"/>
    <col min="3" max="3" width="5.5703125" style="68" bestFit="1" customWidth="1"/>
    <col min="4" max="4" width="63" style="69" customWidth="1"/>
    <col min="5" max="13" width="15.7109375" style="70" customWidth="1"/>
    <col min="14" max="16384" width="9.140625" style="56"/>
  </cols>
  <sheetData>
    <row r="1" spans="1:13" ht="35.25" customHeight="1" thickBot="1" x14ac:dyDescent="0.25">
      <c r="A1" s="54"/>
      <c r="B1" s="55"/>
      <c r="C1" s="55"/>
      <c r="D1" s="186" t="s">
        <v>195</v>
      </c>
      <c r="E1" s="186"/>
      <c r="F1" s="186"/>
      <c r="G1" s="186"/>
      <c r="H1" s="186"/>
      <c r="I1" s="186"/>
      <c r="J1" s="186"/>
      <c r="K1" s="186"/>
      <c r="L1" s="186"/>
      <c r="M1" s="187"/>
    </row>
    <row r="2" spans="1:13" s="72" customFormat="1" ht="21" customHeight="1" thickBot="1" x14ac:dyDescent="0.25">
      <c r="A2" s="196" t="s">
        <v>0</v>
      </c>
      <c r="B2" s="197"/>
      <c r="C2" s="197"/>
      <c r="D2" s="198"/>
      <c r="E2" s="199"/>
      <c r="F2" s="200" t="s">
        <v>1</v>
      </c>
      <c r="G2" s="198"/>
      <c r="H2" s="198"/>
      <c r="I2" s="198"/>
      <c r="J2" s="198"/>
      <c r="K2" s="198"/>
      <c r="L2" s="198"/>
      <c r="M2" s="71"/>
    </row>
    <row r="3" spans="1:13" s="72" customFormat="1" ht="18.75" customHeight="1" thickBot="1" x14ac:dyDescent="0.2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25">
      <c r="A4" s="79" t="s">
        <v>2</v>
      </c>
      <c r="B4" s="57">
        <v>120</v>
      </c>
      <c r="C4" s="74"/>
      <c r="D4" s="80" t="s">
        <v>38</v>
      </c>
      <c r="E4" s="147">
        <f>'Modello LA'!G4</f>
        <v>120203</v>
      </c>
      <c r="F4" s="81" t="s">
        <v>3</v>
      </c>
      <c r="G4" s="82"/>
      <c r="H4" s="82"/>
      <c r="I4" s="82"/>
      <c r="J4" s="83"/>
      <c r="K4" s="83"/>
      <c r="L4" s="75"/>
      <c r="M4" s="84">
        <v>2020</v>
      </c>
    </row>
    <row r="5" spans="1:13" s="72" customFormat="1" ht="12" customHeight="1" thickBot="1" x14ac:dyDescent="0.2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25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">
      <c r="A7" s="201"/>
      <c r="B7" s="202"/>
      <c r="C7" s="202"/>
      <c r="D7" s="206" t="s">
        <v>4</v>
      </c>
      <c r="E7" s="194" t="s">
        <v>253</v>
      </c>
      <c r="F7" s="208" t="s">
        <v>241</v>
      </c>
      <c r="G7" s="188" t="s">
        <v>250</v>
      </c>
      <c r="H7" s="188" t="s">
        <v>245</v>
      </c>
      <c r="I7" s="188" t="s">
        <v>246</v>
      </c>
      <c r="J7" s="188" t="s">
        <v>242</v>
      </c>
      <c r="K7" s="192" t="s">
        <v>243</v>
      </c>
      <c r="L7" s="188" t="s">
        <v>244</v>
      </c>
      <c r="M7" s="188" t="s">
        <v>257</v>
      </c>
    </row>
    <row r="8" spans="1:13" ht="82.5" customHeight="1" thickBot="1" x14ac:dyDescent="0.25">
      <c r="A8" s="203"/>
      <c r="B8" s="204"/>
      <c r="C8" s="205"/>
      <c r="D8" s="207"/>
      <c r="E8" s="195"/>
      <c r="F8" s="209"/>
      <c r="G8" s="189"/>
      <c r="H8" s="189"/>
      <c r="I8" s="189"/>
      <c r="J8" s="189"/>
      <c r="K8" s="193"/>
      <c r="L8" s="189"/>
      <c r="M8" s="189"/>
    </row>
    <row r="9" spans="1:13" s="62" customFormat="1" ht="20.100000000000001" customHeight="1" x14ac:dyDescent="0.2">
      <c r="A9" s="190" t="s">
        <v>29</v>
      </c>
      <c r="B9" s="190"/>
      <c r="C9" s="190"/>
      <c r="D9" s="190"/>
      <c r="E9" s="190"/>
      <c r="F9" s="190"/>
      <c r="G9" s="190"/>
      <c r="H9" s="190"/>
      <c r="I9" s="190"/>
      <c r="J9" s="191"/>
      <c r="K9" s="191"/>
      <c r="L9" s="191"/>
    </row>
    <row r="10" spans="1:13" ht="28.5" x14ac:dyDescent="0.2">
      <c r="A10" s="109" t="s">
        <v>39</v>
      </c>
      <c r="B10" s="110"/>
      <c r="C10" s="110"/>
      <c r="D10" s="63" t="s">
        <v>40</v>
      </c>
      <c r="E10" s="138">
        <f>'Modello LA'!S10</f>
        <v>12941343.970000003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2">
      <c r="A11" s="109"/>
      <c r="B11" s="111" t="s">
        <v>41</v>
      </c>
      <c r="C11" s="110"/>
      <c r="D11" s="92" t="s">
        <v>42</v>
      </c>
      <c r="E11" s="137">
        <f>'Modello LA'!S11</f>
        <v>8091492.3000000007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4" x14ac:dyDescent="0.2">
      <c r="A12" s="109"/>
      <c r="B12" s="111" t="s">
        <v>43</v>
      </c>
      <c r="C12" s="110"/>
      <c r="D12" s="92" t="s">
        <v>44</v>
      </c>
      <c r="E12" s="137">
        <f>'Modello LA'!S12</f>
        <v>4849851.6700000009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28.5" x14ac:dyDescent="0.2">
      <c r="A13" s="109" t="s">
        <v>45</v>
      </c>
      <c r="B13" s="110"/>
      <c r="C13" s="110"/>
      <c r="D13" s="63" t="s">
        <v>46</v>
      </c>
      <c r="E13" s="137">
        <f>'Modello LA'!S13</f>
        <v>3640648.88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8.5" x14ac:dyDescent="0.2">
      <c r="A14" s="109" t="s">
        <v>47</v>
      </c>
      <c r="B14" s="110"/>
      <c r="C14" s="110"/>
      <c r="D14" s="63" t="s">
        <v>48</v>
      </c>
      <c r="E14" s="137">
        <f>'Modello LA'!S14</f>
        <v>3321820.6700000004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4.25" x14ac:dyDescent="0.2">
      <c r="A15" s="109" t="s">
        <v>49</v>
      </c>
      <c r="B15" s="110"/>
      <c r="C15" s="110"/>
      <c r="D15" s="63" t="s">
        <v>50</v>
      </c>
      <c r="E15" s="137">
        <f>'Modello LA'!S15</f>
        <v>3800373.07</v>
      </c>
      <c r="F15" s="134">
        <v>0</v>
      </c>
      <c r="G15" s="134">
        <v>0</v>
      </c>
      <c r="H15" s="134">
        <v>0</v>
      </c>
      <c r="I15" s="134">
        <v>0</v>
      </c>
      <c r="J15" s="134">
        <v>38481.21</v>
      </c>
      <c r="K15" s="134">
        <v>0</v>
      </c>
      <c r="L15" s="134">
        <v>0</v>
      </c>
      <c r="M15" s="134">
        <v>0</v>
      </c>
    </row>
    <row r="16" spans="1:13" ht="14.25" x14ac:dyDescent="0.2">
      <c r="A16" s="109" t="s">
        <v>51</v>
      </c>
      <c r="B16" s="110"/>
      <c r="C16" s="110"/>
      <c r="D16" s="63" t="s">
        <v>52</v>
      </c>
      <c r="E16" s="137">
        <f>'Modello LA'!S16</f>
        <v>2969621.7399999998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2.75" x14ac:dyDescent="0.2">
      <c r="A17" s="112" t="s">
        <v>53</v>
      </c>
      <c r="B17" s="110"/>
      <c r="C17" s="110"/>
      <c r="D17" s="63" t="s">
        <v>54</v>
      </c>
      <c r="E17" s="138">
        <f>'Modello LA'!S17</f>
        <v>3359787.77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2">
      <c r="A18" s="112"/>
      <c r="B18" s="111" t="s">
        <v>55</v>
      </c>
      <c r="C18" s="113"/>
      <c r="D18" s="92" t="s">
        <v>211</v>
      </c>
      <c r="E18" s="138">
        <f>'Modello LA'!S18</f>
        <v>3359787.77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2">
      <c r="A19" s="112"/>
      <c r="B19" s="110"/>
      <c r="C19" s="113" t="s">
        <v>56</v>
      </c>
      <c r="D19" s="132" t="s">
        <v>57</v>
      </c>
      <c r="E19" s="137">
        <f>'Modello LA'!S19</f>
        <v>3317577.63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x14ac:dyDescent="0.2">
      <c r="A20" s="112"/>
      <c r="B20" s="110"/>
      <c r="C20" s="114" t="s">
        <v>58</v>
      </c>
      <c r="D20" s="132" t="s">
        <v>59</v>
      </c>
      <c r="E20" s="137">
        <f>'Modello LA'!S20</f>
        <v>2192.5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x14ac:dyDescent="0.2">
      <c r="A21" s="112"/>
      <c r="B21" s="110"/>
      <c r="C21" s="114" t="s">
        <v>60</v>
      </c>
      <c r="D21" s="132" t="s">
        <v>61</v>
      </c>
      <c r="E21" s="137">
        <f>'Modello LA'!S21</f>
        <v>40017.64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4" x14ac:dyDescent="0.2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2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x14ac:dyDescent="0.2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4.25" x14ac:dyDescent="0.2">
      <c r="A25" s="112" t="s">
        <v>64</v>
      </c>
      <c r="B25" s="110"/>
      <c r="C25" s="110"/>
      <c r="D25" s="63" t="s">
        <v>65</v>
      </c>
      <c r="E25" s="137">
        <f>'Modello LA'!S25</f>
        <v>2884275.2699999996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4.25" x14ac:dyDescent="0.2">
      <c r="A26" s="112" t="s">
        <v>188</v>
      </c>
      <c r="B26" s="110"/>
      <c r="C26" s="110"/>
      <c r="D26" s="63" t="s">
        <v>189</v>
      </c>
      <c r="E26" s="137">
        <f>'Modello LA'!S26</f>
        <v>1849263.96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45">
        <f>'Modello LA'!S27</f>
        <v>34767135.329999998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38481.21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">
      <c r="A28" s="190" t="s">
        <v>30</v>
      </c>
      <c r="B28" s="190"/>
      <c r="C28" s="190"/>
      <c r="D28" s="190"/>
      <c r="E28" s="190"/>
      <c r="F28" s="190"/>
      <c r="G28" s="190"/>
      <c r="H28" s="190"/>
      <c r="I28" s="190"/>
      <c r="J28" s="191"/>
      <c r="K28" s="191"/>
      <c r="L28" s="191"/>
      <c r="M28" s="64"/>
    </row>
    <row r="29" spans="1:20" ht="14.25" x14ac:dyDescent="0.2">
      <c r="A29" s="109" t="s">
        <v>66</v>
      </c>
      <c r="B29" s="110"/>
      <c r="C29" s="110"/>
      <c r="D29" s="63" t="s">
        <v>21</v>
      </c>
      <c r="E29" s="138">
        <f>'Modello LA'!S29</f>
        <v>60788836.660000004</v>
      </c>
      <c r="F29" s="141">
        <f>SUM(F30,F37,F43)</f>
        <v>480231.49</v>
      </c>
      <c r="G29" s="141">
        <f t="shared" ref="G29:M29" si="5">SUM(G30,G37,G43)</f>
        <v>239239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2">
      <c r="A30" s="116"/>
      <c r="B30" s="111" t="s">
        <v>67</v>
      </c>
      <c r="C30" s="114"/>
      <c r="D30" s="92" t="s">
        <v>23</v>
      </c>
      <c r="E30" s="138">
        <f>'Modello LA'!S30</f>
        <v>46600592.920000002</v>
      </c>
      <c r="F30" s="142">
        <f>SUM(F31:F36)</f>
        <v>383975.37</v>
      </c>
      <c r="G30" s="142">
        <f t="shared" ref="G30:M30" si="6">SUM(G31:G36)</f>
        <v>239239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2">
      <c r="A31" s="115"/>
      <c r="B31" s="114"/>
      <c r="C31" s="114" t="s">
        <v>68</v>
      </c>
      <c r="D31" s="132" t="s">
        <v>69</v>
      </c>
      <c r="E31" s="143">
        <f>'Modello LA'!S31</f>
        <v>46600592.920000002</v>
      </c>
      <c r="F31" s="134">
        <v>383975.37</v>
      </c>
      <c r="G31" s="134">
        <v>239239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2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2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2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2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2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2">
      <c r="A37" s="116"/>
      <c r="B37" s="111" t="s">
        <v>78</v>
      </c>
      <c r="C37" s="114"/>
      <c r="D37" s="92" t="s">
        <v>24</v>
      </c>
      <c r="E37" s="144">
        <f>'Modello LA'!S37</f>
        <v>11681978.720000001</v>
      </c>
      <c r="F37" s="142">
        <f>SUM(F38:F42)</f>
        <v>96256.12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2">
      <c r="A38" s="115"/>
      <c r="B38" s="114"/>
      <c r="C38" s="114" t="s">
        <v>79</v>
      </c>
      <c r="D38" s="132" t="s">
        <v>80</v>
      </c>
      <c r="E38" s="143">
        <f>'Modello LA'!S38</f>
        <v>11681978.720000001</v>
      </c>
      <c r="F38" s="134">
        <v>96256.12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2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2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2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2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2">
      <c r="A43" s="116"/>
      <c r="B43" s="111" t="s">
        <v>87</v>
      </c>
      <c r="C43" s="114"/>
      <c r="D43" s="92" t="s">
        <v>25</v>
      </c>
      <c r="E43" s="144">
        <f>'Modello LA'!S43</f>
        <v>2506265.02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2">
      <c r="A44" s="115"/>
      <c r="B44" s="114"/>
      <c r="C44" s="114" t="s">
        <v>88</v>
      </c>
      <c r="D44" s="132" t="s">
        <v>222</v>
      </c>
      <c r="E44" s="143">
        <f>'Modello LA'!S44</f>
        <v>2506265.02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2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.25" x14ac:dyDescent="0.2">
      <c r="A46" s="109" t="s">
        <v>90</v>
      </c>
      <c r="B46" s="117"/>
      <c r="C46" s="114"/>
      <c r="D46" s="63" t="s">
        <v>22</v>
      </c>
      <c r="E46" s="143">
        <f>'Modello LA'!S46</f>
        <v>2233757.7000000002</v>
      </c>
      <c r="F46" s="134">
        <v>18405.52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.25" x14ac:dyDescent="0.2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.25" x14ac:dyDescent="0.2">
      <c r="A48" s="109" t="s">
        <v>93</v>
      </c>
      <c r="B48" s="114"/>
      <c r="C48" s="114"/>
      <c r="D48" s="63" t="s">
        <v>14</v>
      </c>
      <c r="E48" s="143">
        <f>'Modello LA'!S48</f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4.25" x14ac:dyDescent="0.2">
      <c r="A49" s="109" t="s">
        <v>94</v>
      </c>
      <c r="B49" s="110"/>
      <c r="C49" s="110"/>
      <c r="D49" s="63" t="s">
        <v>15</v>
      </c>
      <c r="E49" s="144">
        <f>'Modello LA'!S49</f>
        <v>212050212.70000005</v>
      </c>
      <c r="F49" s="141">
        <f>SUM(F50:F51,F54)</f>
        <v>3484276.17</v>
      </c>
      <c r="G49" s="141">
        <f t="shared" ref="G49:M49" si="9">SUM(G50:G51,G54)</f>
        <v>2913971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2">
      <c r="A50" s="118"/>
      <c r="B50" s="119" t="s">
        <v>95</v>
      </c>
      <c r="C50" s="113"/>
      <c r="D50" s="92" t="s">
        <v>96</v>
      </c>
      <c r="E50" s="143">
        <f>'Modello LA'!S50</f>
        <v>82602348.019999996</v>
      </c>
      <c r="F50" s="134">
        <v>1908558</v>
      </c>
      <c r="G50" s="134">
        <v>832636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2">
      <c r="A51" s="118"/>
      <c r="B51" s="119" t="s">
        <v>97</v>
      </c>
      <c r="C51" s="113"/>
      <c r="D51" s="92" t="s">
        <v>214</v>
      </c>
      <c r="E51" s="144">
        <f>'Modello LA'!S51</f>
        <v>129123872.67999998</v>
      </c>
      <c r="F51" s="142">
        <f>SUM(F52:F53)</f>
        <v>1575718.17</v>
      </c>
      <c r="G51" s="142">
        <f t="shared" ref="G51:M51" si="10">SUM(G52:G53)</f>
        <v>2081335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2">
      <c r="A52" s="120"/>
      <c r="B52" s="113"/>
      <c r="C52" s="113" t="s">
        <v>98</v>
      </c>
      <c r="D52" s="132" t="s">
        <v>215</v>
      </c>
      <c r="E52" s="143">
        <f>'Modello LA'!S52</f>
        <v>95496586.919999987</v>
      </c>
      <c r="F52" s="134">
        <v>1575718.17</v>
      </c>
      <c r="G52" s="134">
        <v>2081335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x14ac:dyDescent="0.2">
      <c r="A53" s="120"/>
      <c r="B53" s="113"/>
      <c r="C53" s="113" t="s">
        <v>191</v>
      </c>
      <c r="D53" s="132" t="s">
        <v>216</v>
      </c>
      <c r="E53" s="143">
        <f>'Modello LA'!S53</f>
        <v>33627285.759999998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2">
      <c r="A54" s="120"/>
      <c r="B54" s="119" t="s">
        <v>99</v>
      </c>
      <c r="C54" s="113"/>
      <c r="D54" s="92" t="s">
        <v>217</v>
      </c>
      <c r="E54" s="143">
        <f>'Modello LA'!S54</f>
        <v>323992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.25" x14ac:dyDescent="0.2">
      <c r="A55" s="109" t="s">
        <v>100</v>
      </c>
      <c r="B55" s="110"/>
      <c r="C55" s="110"/>
      <c r="D55" s="63" t="s">
        <v>26</v>
      </c>
      <c r="E55" s="144">
        <f>'Modello LA'!S55</f>
        <v>30394393.259999998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2">
      <c r="A56" s="118"/>
      <c r="B56" s="119" t="s">
        <v>101</v>
      </c>
      <c r="C56" s="113"/>
      <c r="D56" s="92" t="s">
        <v>102</v>
      </c>
      <c r="E56" s="144">
        <f>'Modello LA'!S56</f>
        <v>14061218.83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22.5" x14ac:dyDescent="0.2">
      <c r="A57" s="118"/>
      <c r="B57" s="119"/>
      <c r="C57" s="113" t="s">
        <v>223</v>
      </c>
      <c r="D57" s="132" t="s">
        <v>104</v>
      </c>
      <c r="E57" s="143">
        <f>'Modello LA'!S57</f>
        <v>9775454.4000000004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2">
      <c r="A58" s="121"/>
      <c r="B58" s="119"/>
      <c r="C58" s="113" t="s">
        <v>224</v>
      </c>
      <c r="D58" s="132" t="s">
        <v>105</v>
      </c>
      <c r="E58" s="143">
        <f>'Modello LA'!S58</f>
        <v>3718829.4799999995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2">
      <c r="A59" s="121"/>
      <c r="B59" s="119"/>
      <c r="C59" s="113" t="s">
        <v>225</v>
      </c>
      <c r="D59" s="132" t="s">
        <v>209</v>
      </c>
      <c r="E59" s="143">
        <f>'Modello LA'!S59</f>
        <v>566934.94999999995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2">
      <c r="A60" s="121"/>
      <c r="B60" s="119" t="s">
        <v>103</v>
      </c>
      <c r="C60" s="122"/>
      <c r="D60" s="92" t="s">
        <v>106</v>
      </c>
      <c r="E60" s="143">
        <f>'Modello LA'!S60</f>
        <v>16333174.43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.25" x14ac:dyDescent="0.2">
      <c r="A61" s="109" t="s">
        <v>107</v>
      </c>
      <c r="B61" s="110"/>
      <c r="C61" s="110"/>
      <c r="D61" s="63" t="s">
        <v>37</v>
      </c>
      <c r="E61" s="144">
        <f>'Modello LA'!S61</f>
        <v>158676493.88000005</v>
      </c>
      <c r="F61" s="141">
        <f>SUM(F62,F68,F74)</f>
        <v>1538420</v>
      </c>
      <c r="G61" s="141">
        <f t="shared" ref="G61:M61" si="13">SUM(G62,G68,G74)</f>
        <v>14225783</v>
      </c>
      <c r="H61" s="141">
        <f t="shared" si="13"/>
        <v>0</v>
      </c>
      <c r="I61" s="141">
        <f t="shared" si="13"/>
        <v>0</v>
      </c>
      <c r="J61" s="141">
        <f t="shared" si="13"/>
        <v>1573832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2">
      <c r="A62" s="118"/>
      <c r="B62" s="119" t="s">
        <v>108</v>
      </c>
      <c r="C62" s="113"/>
      <c r="D62" s="92" t="s">
        <v>109</v>
      </c>
      <c r="E62" s="144">
        <f>'Modello LA'!S62</f>
        <v>33484287.820000004</v>
      </c>
      <c r="F62" s="142">
        <f>SUM(F63:F67)</f>
        <v>0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1043406.42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2.5" x14ac:dyDescent="0.2">
      <c r="A63" s="120"/>
      <c r="B63" s="113"/>
      <c r="C63" s="113" t="s">
        <v>110</v>
      </c>
      <c r="D63" s="132" t="s">
        <v>111</v>
      </c>
      <c r="E63" s="143">
        <f>'Modello LA'!S63</f>
        <v>5749797.7299999995</v>
      </c>
      <c r="F63" s="134">
        <v>0</v>
      </c>
      <c r="G63" s="134">
        <v>0</v>
      </c>
      <c r="H63" s="134">
        <v>0</v>
      </c>
      <c r="I63" s="134">
        <v>0</v>
      </c>
      <c r="J63" s="134">
        <v>104340.64</v>
      </c>
      <c r="K63" s="134">
        <v>0</v>
      </c>
      <c r="L63" s="134">
        <v>0</v>
      </c>
      <c r="M63" s="134">
        <v>0</v>
      </c>
    </row>
    <row r="64" spans="1:13" ht="22.5" x14ac:dyDescent="0.2">
      <c r="A64" s="120"/>
      <c r="B64" s="113"/>
      <c r="C64" s="113" t="s">
        <v>112</v>
      </c>
      <c r="D64" s="132" t="s">
        <v>202</v>
      </c>
      <c r="E64" s="143">
        <f>'Modello LA'!S64</f>
        <v>7729841.4200000018</v>
      </c>
      <c r="F64" s="134">
        <v>0</v>
      </c>
      <c r="G64" s="134">
        <v>0</v>
      </c>
      <c r="H64" s="134">
        <v>0</v>
      </c>
      <c r="I64" s="134">
        <v>0</v>
      </c>
      <c r="J64" s="134">
        <v>417362.57</v>
      </c>
      <c r="K64" s="134">
        <v>0</v>
      </c>
      <c r="L64" s="134">
        <v>0</v>
      </c>
      <c r="M64" s="134">
        <v>0</v>
      </c>
    </row>
    <row r="65" spans="1:13" ht="22.5" x14ac:dyDescent="0.2">
      <c r="A65" s="120"/>
      <c r="B65" s="113"/>
      <c r="C65" s="113" t="s">
        <v>113</v>
      </c>
      <c r="D65" s="132" t="s">
        <v>200</v>
      </c>
      <c r="E65" s="143">
        <f>'Modello LA'!S65</f>
        <v>20004648.669999998</v>
      </c>
      <c r="F65" s="134">
        <v>0</v>
      </c>
      <c r="G65" s="134">
        <v>0</v>
      </c>
      <c r="H65" s="134">
        <v>0</v>
      </c>
      <c r="I65" s="134">
        <v>0</v>
      </c>
      <c r="J65" s="134">
        <v>521703.21</v>
      </c>
      <c r="K65" s="134">
        <v>0</v>
      </c>
      <c r="L65" s="134">
        <v>0</v>
      </c>
      <c r="M65" s="134">
        <v>0</v>
      </c>
    </row>
    <row r="66" spans="1:13" ht="22.5" x14ac:dyDescent="0.2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2.5" x14ac:dyDescent="0.2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">
      <c r="A68" s="118"/>
      <c r="B68" s="119" t="s">
        <v>117</v>
      </c>
      <c r="C68" s="113"/>
      <c r="D68" s="92" t="s">
        <v>118</v>
      </c>
      <c r="E68" s="144">
        <f>'Modello LA'!S68</f>
        <v>124021333.07000002</v>
      </c>
      <c r="F68" s="142">
        <f>SUM(F69,F70,F71,F72,F73)</f>
        <v>1538420</v>
      </c>
      <c r="G68" s="142">
        <f t="shared" ref="G68:M68" si="15">SUM(G69,G70,G71,G72,G73)</f>
        <v>14225783</v>
      </c>
      <c r="H68" s="142">
        <f t="shared" si="15"/>
        <v>0</v>
      </c>
      <c r="I68" s="142">
        <f t="shared" si="15"/>
        <v>0</v>
      </c>
      <c r="J68" s="142">
        <f t="shared" si="15"/>
        <v>530425.58000000007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2.5" x14ac:dyDescent="0.2">
      <c r="A69" s="120"/>
      <c r="B69" s="113"/>
      <c r="C69" s="113" t="s">
        <v>119</v>
      </c>
      <c r="D69" s="132" t="s">
        <v>120</v>
      </c>
      <c r="E69" s="143">
        <f>'Modello LA'!S69</f>
        <v>24582600.440000005</v>
      </c>
      <c r="F69" s="134">
        <v>445764.79</v>
      </c>
      <c r="G69" s="134">
        <v>4121990.82</v>
      </c>
      <c r="H69" s="134">
        <v>0</v>
      </c>
      <c r="I69" s="134">
        <v>0</v>
      </c>
      <c r="J69" s="134">
        <v>53042.559999999998</v>
      </c>
      <c r="K69" s="134">
        <v>0</v>
      </c>
      <c r="L69" s="134">
        <v>0</v>
      </c>
      <c r="M69" s="134">
        <v>0</v>
      </c>
    </row>
    <row r="70" spans="1:13" ht="22.5" x14ac:dyDescent="0.2">
      <c r="A70" s="120"/>
      <c r="B70" s="113"/>
      <c r="C70" s="113" t="s">
        <v>121</v>
      </c>
      <c r="D70" s="132" t="s">
        <v>203</v>
      </c>
      <c r="E70" s="143">
        <f>'Modello LA'!S70</f>
        <v>17243703.289999995</v>
      </c>
      <c r="F70" s="134">
        <v>164091.19</v>
      </c>
      <c r="G70" s="134">
        <v>1517352.68</v>
      </c>
      <c r="H70" s="134">
        <v>0</v>
      </c>
      <c r="I70" s="134">
        <v>0</v>
      </c>
      <c r="J70" s="134">
        <v>212170.23</v>
      </c>
      <c r="K70" s="134">
        <v>0</v>
      </c>
      <c r="L70" s="134">
        <v>0</v>
      </c>
      <c r="M70" s="134">
        <v>0</v>
      </c>
    </row>
    <row r="71" spans="1:13" ht="22.5" x14ac:dyDescent="0.2">
      <c r="A71" s="120"/>
      <c r="B71" s="113"/>
      <c r="C71" s="113" t="s">
        <v>122</v>
      </c>
      <c r="D71" s="132" t="s">
        <v>201</v>
      </c>
      <c r="E71" s="143">
        <f>'Modello LA'!S71</f>
        <v>82195029.340000004</v>
      </c>
      <c r="F71" s="134">
        <v>928564.02</v>
      </c>
      <c r="G71" s="134">
        <v>8586439.5</v>
      </c>
      <c r="H71" s="134">
        <v>0</v>
      </c>
      <c r="I71" s="134">
        <v>0</v>
      </c>
      <c r="J71" s="134">
        <v>265212.78999999998</v>
      </c>
      <c r="K71" s="134">
        <v>0</v>
      </c>
      <c r="L71" s="134">
        <v>0</v>
      </c>
      <c r="M71" s="134">
        <v>0</v>
      </c>
    </row>
    <row r="72" spans="1:13" ht="22.5" x14ac:dyDescent="0.2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2.5" x14ac:dyDescent="0.2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2">
      <c r="A74" s="118"/>
      <c r="B74" s="119" t="s">
        <v>226</v>
      </c>
      <c r="C74" s="113"/>
      <c r="D74" s="92" t="s">
        <v>227</v>
      </c>
      <c r="E74" s="143">
        <f>'Modello LA'!S74</f>
        <v>1170872.99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.25" x14ac:dyDescent="0.2">
      <c r="A75" s="109" t="s">
        <v>126</v>
      </c>
      <c r="B75" s="110"/>
      <c r="C75" s="110"/>
      <c r="D75" s="63" t="s">
        <v>204</v>
      </c>
      <c r="E75" s="144">
        <f>'Modello LA'!S75</f>
        <v>90415614.060000017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0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2">
      <c r="A76" s="118"/>
      <c r="B76" s="119" t="s">
        <v>127</v>
      </c>
      <c r="C76" s="113"/>
      <c r="D76" s="92" t="s">
        <v>128</v>
      </c>
      <c r="E76" s="144">
        <f>'Modello LA'!S76</f>
        <v>33146516.490000002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0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2">
      <c r="A77" s="120"/>
      <c r="B77" s="113"/>
      <c r="C77" s="113" t="s">
        <v>129</v>
      </c>
      <c r="D77" s="132" t="s">
        <v>27</v>
      </c>
      <c r="E77" s="143">
        <f>'Modello LA'!S77</f>
        <v>28494073.280000001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</row>
    <row r="78" spans="1:13" x14ac:dyDescent="0.2">
      <c r="A78" s="120"/>
      <c r="B78" s="113"/>
      <c r="C78" s="113" t="s">
        <v>130</v>
      </c>
      <c r="D78" s="132" t="s">
        <v>131</v>
      </c>
      <c r="E78" s="143">
        <f>'Modello LA'!S78</f>
        <v>4652443.21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">
      <c r="A79" s="120"/>
      <c r="B79" s="119" t="s">
        <v>132</v>
      </c>
      <c r="C79" s="113"/>
      <c r="D79" s="92" t="s">
        <v>133</v>
      </c>
      <c r="E79" s="143">
        <f>'Modello LA'!S79</f>
        <v>11852118.560000001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4" x14ac:dyDescent="0.2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4" x14ac:dyDescent="0.2">
      <c r="A81" s="118"/>
      <c r="B81" s="119" t="s">
        <v>136</v>
      </c>
      <c r="C81" s="113"/>
      <c r="D81" s="92" t="s">
        <v>137</v>
      </c>
      <c r="E81" s="143">
        <f>'Modello LA'!S81</f>
        <v>18963845.990000002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4" x14ac:dyDescent="0.2">
      <c r="A82" s="118"/>
      <c r="B82" s="119" t="s">
        <v>138</v>
      </c>
      <c r="C82" s="113"/>
      <c r="D82" s="92" t="s">
        <v>139</v>
      </c>
      <c r="E82" s="143">
        <f>'Modello LA'!S82</f>
        <v>19659566.819999997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4" x14ac:dyDescent="0.2">
      <c r="A83" s="118"/>
      <c r="B83" s="119" t="s">
        <v>140</v>
      </c>
      <c r="C83" s="113"/>
      <c r="D83" s="92" t="s">
        <v>141</v>
      </c>
      <c r="E83" s="143">
        <f>'Modello LA'!S83</f>
        <v>6793566.2000000002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4.25" x14ac:dyDescent="0.2">
      <c r="A84" s="109" t="s">
        <v>142</v>
      </c>
      <c r="B84" s="110"/>
      <c r="C84" s="110"/>
      <c r="D84" s="63" t="s">
        <v>205</v>
      </c>
      <c r="E84" s="144">
        <f>'Modello LA'!S84</f>
        <v>22334194.600000005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">
      <c r="A85" s="118"/>
      <c r="B85" s="119" t="s">
        <v>143</v>
      </c>
      <c r="C85" s="113"/>
      <c r="D85" s="92" t="s">
        <v>144</v>
      </c>
      <c r="E85" s="143">
        <f>'Modello LA'!S85</f>
        <v>7968861.4500000002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x14ac:dyDescent="0.2">
      <c r="A86" s="118"/>
      <c r="B86" s="119" t="s">
        <v>145</v>
      </c>
      <c r="C86" s="113"/>
      <c r="D86" s="92" t="s">
        <v>146</v>
      </c>
      <c r="E86" s="143">
        <f>'Modello LA'!S86</f>
        <v>11154562.780000001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4" x14ac:dyDescent="0.2">
      <c r="A87" s="118"/>
      <c r="B87" s="119" t="s">
        <v>147</v>
      </c>
      <c r="C87" s="113"/>
      <c r="D87" s="92" t="s">
        <v>148</v>
      </c>
      <c r="E87" s="143">
        <f>'Modello LA'!S87</f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">
      <c r="A88" s="118"/>
      <c r="B88" s="119" t="s">
        <v>149</v>
      </c>
      <c r="C88" s="113"/>
      <c r="D88" s="92" t="s">
        <v>150</v>
      </c>
      <c r="E88" s="143">
        <f>'Modello LA'!S88</f>
        <v>3210770.37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">
      <c r="A89" s="118"/>
      <c r="B89" s="119" t="s">
        <v>151</v>
      </c>
      <c r="C89" s="113"/>
      <c r="D89" s="92" t="s">
        <v>152</v>
      </c>
      <c r="E89" s="143">
        <f>'Modello LA'!S89</f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.25" x14ac:dyDescent="0.2">
      <c r="A90" s="109" t="s">
        <v>153</v>
      </c>
      <c r="B90" s="110"/>
      <c r="C90" s="110"/>
      <c r="D90" s="63" t="s">
        <v>206</v>
      </c>
      <c r="E90" s="144">
        <f>'Modello LA'!S90</f>
        <v>26974886.160000004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2">
      <c r="A91" s="120"/>
      <c r="B91" s="119" t="s">
        <v>154</v>
      </c>
      <c r="C91" s="113"/>
      <c r="D91" s="92" t="s">
        <v>156</v>
      </c>
      <c r="E91" s="143">
        <f>'Modello LA'!S91</f>
        <v>4039623.11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x14ac:dyDescent="0.2">
      <c r="A92" s="120"/>
      <c r="B92" s="119" t="s">
        <v>155</v>
      </c>
      <c r="C92" s="113"/>
      <c r="D92" s="92" t="s">
        <v>158</v>
      </c>
      <c r="E92" s="143">
        <f>'Modello LA'!S92</f>
        <v>8912246.9700000007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ht="24" x14ac:dyDescent="0.2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x14ac:dyDescent="0.2">
      <c r="A94" s="120"/>
      <c r="B94" s="119" t="s">
        <v>159</v>
      </c>
      <c r="C94" s="113"/>
      <c r="D94" s="92" t="s">
        <v>162</v>
      </c>
      <c r="E94" s="143">
        <f>'Modello LA'!S94</f>
        <v>11123956.810000001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4" x14ac:dyDescent="0.2">
      <c r="A95" s="120"/>
      <c r="B95" s="119" t="s">
        <v>161</v>
      </c>
      <c r="C95" s="113"/>
      <c r="D95" s="92" t="s">
        <v>164</v>
      </c>
      <c r="E95" s="143">
        <f>'Modello LA'!S95</f>
        <v>2899059.27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4" x14ac:dyDescent="0.2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.25" x14ac:dyDescent="0.2">
      <c r="A97" s="112" t="s">
        <v>166</v>
      </c>
      <c r="B97" s="122"/>
      <c r="C97" s="122"/>
      <c r="D97" s="63" t="s">
        <v>28</v>
      </c>
      <c r="E97" s="143">
        <f>'Modello LA'!S97</f>
        <v>395017.9</v>
      </c>
      <c r="F97" s="134">
        <v>0</v>
      </c>
      <c r="G97" s="134">
        <v>385395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.25" x14ac:dyDescent="0.2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45">
        <f>'Modello LA'!S99</f>
        <v>604263406.92000008</v>
      </c>
      <c r="F99" s="145">
        <f>SUM(F29,F46,F47,F48,F49,F55,F61,F75,F84,F90,F97,F98)</f>
        <v>5521333.1799999997</v>
      </c>
      <c r="G99" s="145">
        <f t="shared" ref="G99:M99" si="20">SUM(G29,G46,G47,G48,G49,G55,G61,G75,G84,G90,G97,G98)</f>
        <v>17764388</v>
      </c>
      <c r="H99" s="145">
        <f t="shared" si="20"/>
        <v>0</v>
      </c>
      <c r="I99" s="145">
        <f t="shared" si="20"/>
        <v>0</v>
      </c>
      <c r="J99" s="145">
        <f t="shared" si="20"/>
        <v>1573832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">
      <c r="A100" s="190" t="s">
        <v>32</v>
      </c>
      <c r="B100" s="190"/>
      <c r="C100" s="190"/>
      <c r="D100" s="190"/>
      <c r="E100" s="190"/>
      <c r="F100" s="190"/>
      <c r="G100" s="190"/>
      <c r="H100" s="190"/>
      <c r="I100" s="190"/>
      <c r="J100" s="191"/>
      <c r="K100" s="191"/>
      <c r="L100" s="191"/>
      <c r="M100" s="64"/>
    </row>
    <row r="101" spans="1:20" ht="14.25" x14ac:dyDescent="0.2">
      <c r="A101" s="109" t="s">
        <v>168</v>
      </c>
      <c r="B101" s="110"/>
      <c r="C101" s="110"/>
      <c r="D101" s="63" t="s">
        <v>16</v>
      </c>
      <c r="E101" s="144">
        <f>'Modello LA'!S101</f>
        <v>21668928.59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2">
      <c r="A102" s="118"/>
      <c r="B102" s="119" t="s">
        <v>169</v>
      </c>
      <c r="C102" s="113"/>
      <c r="D102" s="92" t="s">
        <v>170</v>
      </c>
      <c r="E102" s="144">
        <f>'Modello LA'!S102</f>
        <v>21668928.59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2">
      <c r="A103" s="121"/>
      <c r="B103" s="119"/>
      <c r="C103" s="113" t="s">
        <v>228</v>
      </c>
      <c r="D103" s="132" t="s">
        <v>230</v>
      </c>
      <c r="E103" s="137">
        <f>'Modello LA'!S103</f>
        <v>19167485.98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2">
      <c r="A104" s="121"/>
      <c r="B104" s="119"/>
      <c r="C104" s="113" t="s">
        <v>229</v>
      </c>
      <c r="D104" s="132" t="s">
        <v>231</v>
      </c>
      <c r="E104" s="137">
        <f>'Modello LA'!S104</f>
        <v>2501442.6100000003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2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.25" x14ac:dyDescent="0.2">
      <c r="A106" s="109" t="s">
        <v>172</v>
      </c>
      <c r="B106" s="110"/>
      <c r="C106" s="110"/>
      <c r="D106" s="63" t="s">
        <v>17</v>
      </c>
      <c r="E106" s="144">
        <f>'Modello LA'!S106</f>
        <v>343775733.14999998</v>
      </c>
      <c r="F106" s="141">
        <f>SUM(F107,F108,F109,F110,F111)</f>
        <v>8275266.9900000002</v>
      </c>
      <c r="G106" s="141">
        <f t="shared" ref="G106:M106" si="23">SUM(G107,G108,G109,G110,G111)</f>
        <v>39242004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2">
      <c r="A107" s="121"/>
      <c r="B107" s="119" t="s">
        <v>173</v>
      </c>
      <c r="C107" s="113"/>
      <c r="D107" s="92" t="s">
        <v>193</v>
      </c>
      <c r="E107" s="137">
        <f>'Modello LA'!S107</f>
        <v>50541004.329999998</v>
      </c>
      <c r="F107" s="134">
        <v>177358.41</v>
      </c>
      <c r="G107" s="134">
        <v>841048.36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2">
      <c r="A108" s="121"/>
      <c r="B108" s="119" t="s">
        <v>174</v>
      </c>
      <c r="C108" s="113"/>
      <c r="D108" s="92" t="s">
        <v>194</v>
      </c>
      <c r="E108" s="137">
        <f>'Modello LA'!S108</f>
        <v>15101585.060000002</v>
      </c>
      <c r="F108" s="134">
        <v>245722.43</v>
      </c>
      <c r="G108" s="134">
        <v>1165236.19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2">
      <c r="A109" s="121"/>
      <c r="B109" s="119" t="s">
        <v>176</v>
      </c>
      <c r="C109" s="113"/>
      <c r="D109" s="92" t="s">
        <v>175</v>
      </c>
      <c r="E109" s="137">
        <f>'Modello LA'!S109</f>
        <v>278133143.75999999</v>
      </c>
      <c r="F109" s="134">
        <v>7852186.1500000004</v>
      </c>
      <c r="G109" s="134">
        <v>37235719.450000003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2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2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.25" x14ac:dyDescent="0.2">
      <c r="A112" s="112" t="s">
        <v>179</v>
      </c>
      <c r="B112" s="122"/>
      <c r="C112" s="122"/>
      <c r="D112" s="63" t="s">
        <v>18</v>
      </c>
      <c r="E112" s="137">
        <f>'Modello LA'!S112</f>
        <v>58092339.590000004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.25" x14ac:dyDescent="0.2">
      <c r="A113" s="112" t="s">
        <v>180</v>
      </c>
      <c r="B113" s="122"/>
      <c r="C113" s="122"/>
      <c r="D113" s="63" t="s">
        <v>19</v>
      </c>
      <c r="E113" s="137">
        <f>'Modello LA'!S113</f>
        <v>13134633.009999998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.25" x14ac:dyDescent="0.2">
      <c r="A114" s="112" t="s">
        <v>181</v>
      </c>
      <c r="B114" s="122"/>
      <c r="C114" s="122"/>
      <c r="D114" s="63" t="s">
        <v>36</v>
      </c>
      <c r="E114" s="137">
        <f>'Modello LA'!S114</f>
        <v>1547310.85</v>
      </c>
      <c r="F114" s="134">
        <v>0</v>
      </c>
      <c r="G114" s="134">
        <v>447209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.25" x14ac:dyDescent="0.2">
      <c r="A115" s="112" t="s">
        <v>182</v>
      </c>
      <c r="B115" s="122"/>
      <c r="C115" s="122"/>
      <c r="D115" s="63" t="s">
        <v>233</v>
      </c>
      <c r="E115" s="137">
        <f>'Modello LA'!S115</f>
        <v>989624.48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.25" x14ac:dyDescent="0.2">
      <c r="A116" s="112" t="s">
        <v>183</v>
      </c>
      <c r="B116" s="122"/>
      <c r="C116" s="122"/>
      <c r="D116" s="63" t="s">
        <v>207</v>
      </c>
      <c r="E116" s="137">
        <f>'Modello LA'!S116</f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.25" x14ac:dyDescent="0.2">
      <c r="A117" s="112" t="s">
        <v>234</v>
      </c>
      <c r="B117" s="122"/>
      <c r="C117" s="122"/>
      <c r="D117" s="63" t="s">
        <v>184</v>
      </c>
      <c r="E117" s="137">
        <f>'Modello LA'!S117</f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45">
        <f>'Modello LA'!S118</f>
        <v>439208569.67000002</v>
      </c>
      <c r="F118" s="145">
        <f>SUM(F101,F106,F112,F113,F114,F115,F116,F117)</f>
        <v>8275266.9900000002</v>
      </c>
      <c r="G118" s="145">
        <f t="shared" ref="G118:M118" si="24">SUM(G101,G106,G112,G113,G114,G115,G116,G117)</f>
        <v>39689213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75" x14ac:dyDescent="0.2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'Modello LA'!S120</f>
        <v>1078239111.9199998</v>
      </c>
      <c r="F120" s="145">
        <f>SUM(F27,F99,F118,F119)</f>
        <v>13796600.17</v>
      </c>
      <c r="G120" s="145">
        <f t="shared" ref="G120:M120" si="25">SUM(G27,G99,G118,G119)</f>
        <v>57453601</v>
      </c>
      <c r="H120" s="145">
        <f t="shared" si="25"/>
        <v>0</v>
      </c>
      <c r="I120" s="145">
        <f t="shared" si="25"/>
        <v>0</v>
      </c>
      <c r="J120" s="145">
        <f t="shared" si="25"/>
        <v>1612313.21</v>
      </c>
      <c r="K120" s="145">
        <f t="shared" si="25"/>
        <v>0</v>
      </c>
      <c r="L120" s="145">
        <f t="shared" si="25"/>
        <v>0</v>
      </c>
      <c r="M120" s="145">
        <f t="shared" si="25"/>
        <v>0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ddupg9v97NkCgM9KBg/LhiyJrlgYn4hm5OIcGVLC4AgUI6j/t5fbHw9TzZKHr1I+fsmj0RThzcG9GCiqSJ2yMg==" saltValue="3kGLfojeWqkzjrcDa4J44w==" spinCount="100000" sheet="1" objects="1" scenarios="1"/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D1:M1"/>
    <mergeCell ref="M7:M8"/>
    <mergeCell ref="A9:L9"/>
    <mergeCell ref="K7:K8"/>
    <mergeCell ref="E7:E8"/>
    <mergeCell ref="A2:E2"/>
    <mergeCell ref="G7:G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2020</formula1>
      <formula2>2020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rintOptions horizontalCentered="1"/>
  <pageMargins left="3.937007874015748E-2" right="3.937007874015748E-2" top="0.43307086614173229" bottom="0.19685039370078741" header="0.15748031496062992" footer="0.15748031496062992"/>
  <pageSetup paperSize="8" scale="94" firstPageNumber="127" fitToHeight="0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/>
  </sheetViews>
  <sheetFormatPr defaultColWidth="8.85546875" defaultRowHeight="12.75" x14ac:dyDescent="0.2"/>
  <cols>
    <col min="1" max="1" width="8.28515625" style="5" customWidth="1"/>
    <col min="2" max="2" width="56.42578125" style="5" bestFit="1" customWidth="1"/>
    <col min="3" max="3" width="19.7109375" style="5" customWidth="1"/>
    <col min="4" max="4" width="9.140625" style="5"/>
    <col min="5" max="5" width="36.5703125" style="5" customWidth="1"/>
    <col min="6" max="6" width="19.7109375" style="5" customWidth="1"/>
    <col min="7" max="7" width="9.140625" style="5"/>
    <col min="8" max="8" width="36.5703125" style="5" customWidth="1"/>
    <col min="9" max="9" width="19.7109375" style="5" customWidth="1"/>
    <col min="10" max="256" width="9.140625" style="5"/>
    <col min="257" max="257" width="4.42578125" style="5" customWidth="1"/>
    <col min="258" max="258" width="82" style="5" customWidth="1"/>
    <col min="259" max="259" width="19.140625" style="5" customWidth="1"/>
    <col min="260" max="512" width="9.140625" style="5"/>
    <col min="513" max="513" width="4.42578125" style="5" customWidth="1"/>
    <col min="514" max="514" width="82" style="5" customWidth="1"/>
    <col min="515" max="515" width="19.140625" style="5" customWidth="1"/>
    <col min="516" max="768" width="9.140625" style="5"/>
    <col min="769" max="769" width="4.42578125" style="5" customWidth="1"/>
    <col min="770" max="770" width="82" style="5" customWidth="1"/>
    <col min="771" max="771" width="19.140625" style="5" customWidth="1"/>
    <col min="772" max="1024" width="9.140625" style="5"/>
    <col min="1025" max="1025" width="4.42578125" style="5" customWidth="1"/>
    <col min="1026" max="1026" width="82" style="5" customWidth="1"/>
    <col min="1027" max="1027" width="19.140625" style="5" customWidth="1"/>
    <col min="1028" max="1280" width="9.140625" style="5"/>
    <col min="1281" max="1281" width="4.42578125" style="5" customWidth="1"/>
    <col min="1282" max="1282" width="82" style="5" customWidth="1"/>
    <col min="1283" max="1283" width="19.140625" style="5" customWidth="1"/>
    <col min="1284" max="1536" width="9.140625" style="5"/>
    <col min="1537" max="1537" width="4.42578125" style="5" customWidth="1"/>
    <col min="1538" max="1538" width="82" style="5" customWidth="1"/>
    <col min="1539" max="1539" width="19.140625" style="5" customWidth="1"/>
    <col min="1540" max="1792" width="9.140625" style="5"/>
    <col min="1793" max="1793" width="4.42578125" style="5" customWidth="1"/>
    <col min="1794" max="1794" width="82" style="5" customWidth="1"/>
    <col min="1795" max="1795" width="19.140625" style="5" customWidth="1"/>
    <col min="1796" max="2048" width="9.140625" style="5"/>
    <col min="2049" max="2049" width="4.42578125" style="5" customWidth="1"/>
    <col min="2050" max="2050" width="82" style="5" customWidth="1"/>
    <col min="2051" max="2051" width="19.140625" style="5" customWidth="1"/>
    <col min="2052" max="2304" width="9.140625" style="5"/>
    <col min="2305" max="2305" width="4.42578125" style="5" customWidth="1"/>
    <col min="2306" max="2306" width="82" style="5" customWidth="1"/>
    <col min="2307" max="2307" width="19.140625" style="5" customWidth="1"/>
    <col min="2308" max="2560" width="9.140625" style="5"/>
    <col min="2561" max="2561" width="4.42578125" style="5" customWidth="1"/>
    <col min="2562" max="2562" width="82" style="5" customWidth="1"/>
    <col min="2563" max="2563" width="19.140625" style="5" customWidth="1"/>
    <col min="2564" max="2816" width="9.140625" style="5"/>
    <col min="2817" max="2817" width="4.42578125" style="5" customWidth="1"/>
    <col min="2818" max="2818" width="82" style="5" customWidth="1"/>
    <col min="2819" max="2819" width="19.140625" style="5" customWidth="1"/>
    <col min="2820" max="3072" width="9.140625" style="5"/>
    <col min="3073" max="3073" width="4.42578125" style="5" customWidth="1"/>
    <col min="3074" max="3074" width="82" style="5" customWidth="1"/>
    <col min="3075" max="3075" width="19.140625" style="5" customWidth="1"/>
    <col min="3076" max="3328" width="9.140625" style="5"/>
    <col min="3329" max="3329" width="4.42578125" style="5" customWidth="1"/>
    <col min="3330" max="3330" width="82" style="5" customWidth="1"/>
    <col min="3331" max="3331" width="19.140625" style="5" customWidth="1"/>
    <col min="3332" max="3584" width="9.140625" style="5"/>
    <col min="3585" max="3585" width="4.42578125" style="5" customWidth="1"/>
    <col min="3586" max="3586" width="82" style="5" customWidth="1"/>
    <col min="3587" max="3587" width="19.140625" style="5" customWidth="1"/>
    <col min="3588" max="3840" width="9.140625" style="5"/>
    <col min="3841" max="3841" width="4.42578125" style="5" customWidth="1"/>
    <col min="3842" max="3842" width="82" style="5" customWidth="1"/>
    <col min="3843" max="3843" width="19.140625" style="5" customWidth="1"/>
    <col min="3844" max="4096" width="9.140625" style="5"/>
    <col min="4097" max="4097" width="4.42578125" style="5" customWidth="1"/>
    <col min="4098" max="4098" width="82" style="5" customWidth="1"/>
    <col min="4099" max="4099" width="19.140625" style="5" customWidth="1"/>
    <col min="4100" max="4352" width="9.140625" style="5"/>
    <col min="4353" max="4353" width="4.42578125" style="5" customWidth="1"/>
    <col min="4354" max="4354" width="82" style="5" customWidth="1"/>
    <col min="4355" max="4355" width="19.140625" style="5" customWidth="1"/>
    <col min="4356" max="4608" width="9.140625" style="5"/>
    <col min="4609" max="4609" width="4.42578125" style="5" customWidth="1"/>
    <col min="4610" max="4610" width="82" style="5" customWidth="1"/>
    <col min="4611" max="4611" width="19.140625" style="5" customWidth="1"/>
    <col min="4612" max="4864" width="9.140625" style="5"/>
    <col min="4865" max="4865" width="4.42578125" style="5" customWidth="1"/>
    <col min="4866" max="4866" width="82" style="5" customWidth="1"/>
    <col min="4867" max="4867" width="19.140625" style="5" customWidth="1"/>
    <col min="4868" max="5120" width="9.140625" style="5"/>
    <col min="5121" max="5121" width="4.42578125" style="5" customWidth="1"/>
    <col min="5122" max="5122" width="82" style="5" customWidth="1"/>
    <col min="5123" max="5123" width="19.140625" style="5" customWidth="1"/>
    <col min="5124" max="5376" width="9.140625" style="5"/>
    <col min="5377" max="5377" width="4.42578125" style="5" customWidth="1"/>
    <col min="5378" max="5378" width="82" style="5" customWidth="1"/>
    <col min="5379" max="5379" width="19.140625" style="5" customWidth="1"/>
    <col min="5380" max="5632" width="9.140625" style="5"/>
    <col min="5633" max="5633" width="4.42578125" style="5" customWidth="1"/>
    <col min="5634" max="5634" width="82" style="5" customWidth="1"/>
    <col min="5635" max="5635" width="19.140625" style="5" customWidth="1"/>
    <col min="5636" max="5888" width="9.140625" style="5"/>
    <col min="5889" max="5889" width="4.42578125" style="5" customWidth="1"/>
    <col min="5890" max="5890" width="82" style="5" customWidth="1"/>
    <col min="5891" max="5891" width="19.140625" style="5" customWidth="1"/>
    <col min="5892" max="6144" width="9.140625" style="5"/>
    <col min="6145" max="6145" width="4.42578125" style="5" customWidth="1"/>
    <col min="6146" max="6146" width="82" style="5" customWidth="1"/>
    <col min="6147" max="6147" width="19.140625" style="5" customWidth="1"/>
    <col min="6148" max="6400" width="9.140625" style="5"/>
    <col min="6401" max="6401" width="4.42578125" style="5" customWidth="1"/>
    <col min="6402" max="6402" width="82" style="5" customWidth="1"/>
    <col min="6403" max="6403" width="19.140625" style="5" customWidth="1"/>
    <col min="6404" max="6656" width="9.140625" style="5"/>
    <col min="6657" max="6657" width="4.42578125" style="5" customWidth="1"/>
    <col min="6658" max="6658" width="82" style="5" customWidth="1"/>
    <col min="6659" max="6659" width="19.140625" style="5" customWidth="1"/>
    <col min="6660" max="6912" width="9.140625" style="5"/>
    <col min="6913" max="6913" width="4.42578125" style="5" customWidth="1"/>
    <col min="6914" max="6914" width="82" style="5" customWidth="1"/>
    <col min="6915" max="6915" width="19.140625" style="5" customWidth="1"/>
    <col min="6916" max="7168" width="9.140625" style="5"/>
    <col min="7169" max="7169" width="4.42578125" style="5" customWidth="1"/>
    <col min="7170" max="7170" width="82" style="5" customWidth="1"/>
    <col min="7171" max="7171" width="19.140625" style="5" customWidth="1"/>
    <col min="7172" max="7424" width="9.140625" style="5"/>
    <col min="7425" max="7425" width="4.42578125" style="5" customWidth="1"/>
    <col min="7426" max="7426" width="82" style="5" customWidth="1"/>
    <col min="7427" max="7427" width="19.140625" style="5" customWidth="1"/>
    <col min="7428" max="7680" width="9.140625" style="5"/>
    <col min="7681" max="7681" width="4.42578125" style="5" customWidth="1"/>
    <col min="7682" max="7682" width="82" style="5" customWidth="1"/>
    <col min="7683" max="7683" width="19.140625" style="5" customWidth="1"/>
    <col min="7684" max="7936" width="9.140625" style="5"/>
    <col min="7937" max="7937" width="4.42578125" style="5" customWidth="1"/>
    <col min="7938" max="7938" width="82" style="5" customWidth="1"/>
    <col min="7939" max="7939" width="19.140625" style="5" customWidth="1"/>
    <col min="7940" max="8192" width="9.140625" style="5"/>
    <col min="8193" max="8193" width="4.42578125" style="5" customWidth="1"/>
    <col min="8194" max="8194" width="82" style="5" customWidth="1"/>
    <col min="8195" max="8195" width="19.140625" style="5" customWidth="1"/>
    <col min="8196" max="8448" width="9.140625" style="5"/>
    <col min="8449" max="8449" width="4.42578125" style="5" customWidth="1"/>
    <col min="8450" max="8450" width="82" style="5" customWidth="1"/>
    <col min="8451" max="8451" width="19.140625" style="5" customWidth="1"/>
    <col min="8452" max="8704" width="9.140625" style="5"/>
    <col min="8705" max="8705" width="4.42578125" style="5" customWidth="1"/>
    <col min="8706" max="8706" width="82" style="5" customWidth="1"/>
    <col min="8707" max="8707" width="19.140625" style="5" customWidth="1"/>
    <col min="8708" max="8960" width="9.140625" style="5"/>
    <col min="8961" max="8961" width="4.42578125" style="5" customWidth="1"/>
    <col min="8962" max="8962" width="82" style="5" customWidth="1"/>
    <col min="8963" max="8963" width="19.140625" style="5" customWidth="1"/>
    <col min="8964" max="9216" width="9.140625" style="5"/>
    <col min="9217" max="9217" width="4.42578125" style="5" customWidth="1"/>
    <col min="9218" max="9218" width="82" style="5" customWidth="1"/>
    <col min="9219" max="9219" width="19.140625" style="5" customWidth="1"/>
    <col min="9220" max="9472" width="9.140625" style="5"/>
    <col min="9473" max="9473" width="4.42578125" style="5" customWidth="1"/>
    <col min="9474" max="9474" width="82" style="5" customWidth="1"/>
    <col min="9475" max="9475" width="19.140625" style="5" customWidth="1"/>
    <col min="9476" max="9728" width="9.140625" style="5"/>
    <col min="9729" max="9729" width="4.42578125" style="5" customWidth="1"/>
    <col min="9730" max="9730" width="82" style="5" customWidth="1"/>
    <col min="9731" max="9731" width="19.140625" style="5" customWidth="1"/>
    <col min="9732" max="9984" width="9.140625" style="5"/>
    <col min="9985" max="9985" width="4.42578125" style="5" customWidth="1"/>
    <col min="9986" max="9986" width="82" style="5" customWidth="1"/>
    <col min="9987" max="9987" width="19.140625" style="5" customWidth="1"/>
    <col min="9988" max="10240" width="9.140625" style="5"/>
    <col min="10241" max="10241" width="4.42578125" style="5" customWidth="1"/>
    <col min="10242" max="10242" width="82" style="5" customWidth="1"/>
    <col min="10243" max="10243" width="19.140625" style="5" customWidth="1"/>
    <col min="10244" max="10496" width="9.140625" style="5"/>
    <col min="10497" max="10497" width="4.42578125" style="5" customWidth="1"/>
    <col min="10498" max="10498" width="82" style="5" customWidth="1"/>
    <col min="10499" max="10499" width="19.140625" style="5" customWidth="1"/>
    <col min="10500" max="10752" width="9.140625" style="5"/>
    <col min="10753" max="10753" width="4.42578125" style="5" customWidth="1"/>
    <col min="10754" max="10754" width="82" style="5" customWidth="1"/>
    <col min="10755" max="10755" width="19.140625" style="5" customWidth="1"/>
    <col min="10756" max="11008" width="9.140625" style="5"/>
    <col min="11009" max="11009" width="4.42578125" style="5" customWidth="1"/>
    <col min="11010" max="11010" width="82" style="5" customWidth="1"/>
    <col min="11011" max="11011" width="19.140625" style="5" customWidth="1"/>
    <col min="11012" max="11264" width="9.140625" style="5"/>
    <col min="11265" max="11265" width="4.42578125" style="5" customWidth="1"/>
    <col min="11266" max="11266" width="82" style="5" customWidth="1"/>
    <col min="11267" max="11267" width="19.140625" style="5" customWidth="1"/>
    <col min="11268" max="11520" width="9.140625" style="5"/>
    <col min="11521" max="11521" width="4.42578125" style="5" customWidth="1"/>
    <col min="11522" max="11522" width="82" style="5" customWidth="1"/>
    <col min="11523" max="11523" width="19.140625" style="5" customWidth="1"/>
    <col min="11524" max="11776" width="9.140625" style="5"/>
    <col min="11777" max="11777" width="4.42578125" style="5" customWidth="1"/>
    <col min="11778" max="11778" width="82" style="5" customWidth="1"/>
    <col min="11779" max="11779" width="19.140625" style="5" customWidth="1"/>
    <col min="11780" max="12032" width="9.140625" style="5"/>
    <col min="12033" max="12033" width="4.42578125" style="5" customWidth="1"/>
    <col min="12034" max="12034" width="82" style="5" customWidth="1"/>
    <col min="12035" max="12035" width="19.140625" style="5" customWidth="1"/>
    <col min="12036" max="12288" width="9.140625" style="5"/>
    <col min="12289" max="12289" width="4.42578125" style="5" customWidth="1"/>
    <col min="12290" max="12290" width="82" style="5" customWidth="1"/>
    <col min="12291" max="12291" width="19.140625" style="5" customWidth="1"/>
    <col min="12292" max="12544" width="9.140625" style="5"/>
    <col min="12545" max="12545" width="4.42578125" style="5" customWidth="1"/>
    <col min="12546" max="12546" width="82" style="5" customWidth="1"/>
    <col min="12547" max="12547" width="19.140625" style="5" customWidth="1"/>
    <col min="12548" max="12800" width="9.140625" style="5"/>
    <col min="12801" max="12801" width="4.42578125" style="5" customWidth="1"/>
    <col min="12802" max="12802" width="82" style="5" customWidth="1"/>
    <col min="12803" max="12803" width="19.140625" style="5" customWidth="1"/>
    <col min="12804" max="13056" width="9.140625" style="5"/>
    <col min="13057" max="13057" width="4.42578125" style="5" customWidth="1"/>
    <col min="13058" max="13058" width="82" style="5" customWidth="1"/>
    <col min="13059" max="13059" width="19.140625" style="5" customWidth="1"/>
    <col min="13060" max="13312" width="9.140625" style="5"/>
    <col min="13313" max="13313" width="4.42578125" style="5" customWidth="1"/>
    <col min="13314" max="13314" width="82" style="5" customWidth="1"/>
    <col min="13315" max="13315" width="19.140625" style="5" customWidth="1"/>
    <col min="13316" max="13568" width="9.140625" style="5"/>
    <col min="13569" max="13569" width="4.42578125" style="5" customWidth="1"/>
    <col min="13570" max="13570" width="82" style="5" customWidth="1"/>
    <col min="13571" max="13571" width="19.140625" style="5" customWidth="1"/>
    <col min="13572" max="13824" width="9.140625" style="5"/>
    <col min="13825" max="13825" width="4.42578125" style="5" customWidth="1"/>
    <col min="13826" max="13826" width="82" style="5" customWidth="1"/>
    <col min="13827" max="13827" width="19.140625" style="5" customWidth="1"/>
    <col min="13828" max="14080" width="9.140625" style="5"/>
    <col min="14081" max="14081" width="4.42578125" style="5" customWidth="1"/>
    <col min="14082" max="14082" width="82" style="5" customWidth="1"/>
    <col min="14083" max="14083" width="19.140625" style="5" customWidth="1"/>
    <col min="14084" max="14336" width="9.140625" style="5"/>
    <col min="14337" max="14337" width="4.42578125" style="5" customWidth="1"/>
    <col min="14338" max="14338" width="82" style="5" customWidth="1"/>
    <col min="14339" max="14339" width="19.140625" style="5" customWidth="1"/>
    <col min="14340" max="14592" width="9.140625" style="5"/>
    <col min="14593" max="14593" width="4.42578125" style="5" customWidth="1"/>
    <col min="14594" max="14594" width="82" style="5" customWidth="1"/>
    <col min="14595" max="14595" width="19.140625" style="5" customWidth="1"/>
    <col min="14596" max="14848" width="9.140625" style="5"/>
    <col min="14849" max="14849" width="4.42578125" style="5" customWidth="1"/>
    <col min="14850" max="14850" width="82" style="5" customWidth="1"/>
    <col min="14851" max="14851" width="19.140625" style="5" customWidth="1"/>
    <col min="14852" max="15104" width="9.140625" style="5"/>
    <col min="15105" max="15105" width="4.42578125" style="5" customWidth="1"/>
    <col min="15106" max="15106" width="82" style="5" customWidth="1"/>
    <col min="15107" max="15107" width="19.140625" style="5" customWidth="1"/>
    <col min="15108" max="15360" width="9.140625" style="5"/>
    <col min="15361" max="15361" width="4.42578125" style="5" customWidth="1"/>
    <col min="15362" max="15362" width="82" style="5" customWidth="1"/>
    <col min="15363" max="15363" width="19.140625" style="5" customWidth="1"/>
    <col min="15364" max="15616" width="9.140625" style="5"/>
    <col min="15617" max="15617" width="4.42578125" style="5" customWidth="1"/>
    <col min="15618" max="15618" width="82" style="5" customWidth="1"/>
    <col min="15619" max="15619" width="19.140625" style="5" customWidth="1"/>
    <col min="15620" max="15872" width="9.140625" style="5"/>
    <col min="15873" max="15873" width="4.42578125" style="5" customWidth="1"/>
    <col min="15874" max="15874" width="82" style="5" customWidth="1"/>
    <col min="15875" max="15875" width="19.140625" style="5" customWidth="1"/>
    <col min="15876" max="16128" width="9.140625" style="5"/>
    <col min="16129" max="16129" width="4.42578125" style="5" customWidth="1"/>
    <col min="16130" max="16130" width="82" style="5" customWidth="1"/>
    <col min="16131" max="16131" width="19.140625" style="5" customWidth="1"/>
    <col min="16132" max="16383" width="9.140625" style="5"/>
    <col min="16384" max="16384" width="9.140625" style="5" customWidth="1"/>
  </cols>
  <sheetData>
    <row r="1" spans="1:9" s="1" customFormat="1" ht="19.5" customHeight="1" thickBot="1" x14ac:dyDescent="0.35">
      <c r="A1" s="133"/>
    </row>
    <row r="2" spans="1:9" s="2" customFormat="1" ht="41.25" customHeight="1" thickBot="1" x14ac:dyDescent="0.25">
      <c r="A2" s="210" t="s">
        <v>251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25">
      <c r="B3" s="3"/>
      <c r="C3" s="3"/>
    </row>
    <row r="4" spans="1:9" s="4" customFormat="1" ht="64.5" customHeight="1" thickBot="1" x14ac:dyDescent="0.25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2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2">
      <c r="B6" s="6"/>
      <c r="C6" s="6"/>
      <c r="E6" s="6"/>
      <c r="F6" s="6"/>
      <c r="H6" s="6"/>
      <c r="I6" s="6"/>
    </row>
    <row r="7" spans="1:9" ht="12.75" customHeight="1" x14ac:dyDescent="0.2">
      <c r="B7" s="6"/>
      <c r="C7" s="6"/>
      <c r="E7" s="6"/>
      <c r="F7" s="6"/>
      <c r="H7" s="6"/>
      <c r="I7" s="6"/>
    </row>
    <row r="8" spans="1:9" ht="12.75" customHeight="1" x14ac:dyDescent="0.2">
      <c r="B8" s="6"/>
      <c r="C8" s="6"/>
      <c r="E8" s="6"/>
      <c r="F8" s="6"/>
      <c r="H8" s="6"/>
      <c r="I8" s="6"/>
    </row>
    <row r="9" spans="1:9" ht="12.75" customHeight="1" x14ac:dyDescent="0.2">
      <c r="B9" s="6"/>
      <c r="C9" s="6"/>
      <c r="E9" s="6"/>
      <c r="F9" s="6"/>
      <c r="H9" s="6"/>
      <c r="I9" s="6"/>
    </row>
    <row r="10" spans="1:9" x14ac:dyDescent="0.2">
      <c r="B10" s="6"/>
      <c r="C10" s="6"/>
      <c r="E10" s="6"/>
      <c r="F10" s="6"/>
      <c r="H10" s="6"/>
      <c r="I10" s="6"/>
    </row>
    <row r="11" spans="1:9" ht="12.75" customHeight="1" x14ac:dyDescent="0.2">
      <c r="B11" s="6"/>
      <c r="C11" s="6"/>
      <c r="E11" s="6"/>
      <c r="F11" s="6"/>
      <c r="H11" s="6"/>
      <c r="I11" s="6"/>
    </row>
    <row r="12" spans="1:9" ht="12.75" customHeight="1" x14ac:dyDescent="0.2">
      <c r="B12" s="7"/>
      <c r="C12" s="6"/>
      <c r="E12" s="7"/>
      <c r="F12" s="6"/>
      <c r="H12" s="7"/>
      <c r="I12" s="6"/>
    </row>
    <row r="13" spans="1:9" ht="12.75" customHeight="1" x14ac:dyDescent="0.2">
      <c r="B13" s="6"/>
      <c r="C13" s="6"/>
      <c r="E13" s="6"/>
      <c r="F13" s="6"/>
      <c r="H13" s="6"/>
      <c r="I13" s="6"/>
    </row>
    <row r="14" spans="1:9" ht="12.75" customHeight="1" x14ac:dyDescent="0.2">
      <c r="B14" s="6"/>
      <c r="C14" s="6"/>
      <c r="E14" s="6"/>
      <c r="F14" s="6"/>
      <c r="H14" s="6"/>
      <c r="I14" s="6"/>
    </row>
    <row r="15" spans="1:9" ht="12.75" customHeight="1" x14ac:dyDescent="0.2">
      <c r="B15" s="6"/>
      <c r="C15" s="6"/>
      <c r="E15" s="6"/>
      <c r="F15" s="6"/>
      <c r="H15" s="6"/>
      <c r="I15" s="6"/>
    </row>
    <row r="16" spans="1:9" ht="12.75" customHeight="1" x14ac:dyDescent="0.2">
      <c r="B16" s="6"/>
      <c r="C16" s="6"/>
      <c r="E16" s="6"/>
      <c r="F16" s="6"/>
      <c r="H16" s="6"/>
      <c r="I16" s="6"/>
    </row>
    <row r="17" spans="1:9" ht="12.75" customHeight="1" x14ac:dyDescent="0.2">
      <c r="B17" s="6"/>
      <c r="C17" s="6"/>
      <c r="E17" s="6"/>
      <c r="F17" s="6"/>
      <c r="H17" s="6"/>
      <c r="I17" s="6"/>
    </row>
    <row r="18" spans="1:9" ht="12.75" customHeight="1" x14ac:dyDescent="0.2">
      <c r="B18" s="6"/>
      <c r="C18" s="6"/>
      <c r="E18" s="6"/>
      <c r="F18" s="6"/>
      <c r="H18" s="6"/>
      <c r="I18" s="6"/>
    </row>
    <row r="19" spans="1:9" ht="12.75" customHeight="1" x14ac:dyDescent="0.2">
      <c r="B19" s="6"/>
      <c r="C19" s="6"/>
      <c r="E19" s="6"/>
      <c r="F19" s="6"/>
      <c r="H19" s="6"/>
      <c r="I19" s="6"/>
    </row>
    <row r="20" spans="1:9" ht="12.75" customHeight="1" x14ac:dyDescent="0.2">
      <c r="C20" s="6"/>
      <c r="F20" s="6"/>
      <c r="I20" s="6"/>
    </row>
    <row r="21" spans="1:9" ht="14.25" customHeight="1" x14ac:dyDescent="0.2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2">
      <c r="B22" s="9"/>
      <c r="C22" s="6"/>
      <c r="E22" s="9"/>
      <c r="F22" s="6"/>
      <c r="H22" s="9"/>
      <c r="I22" s="6"/>
    </row>
    <row r="23" spans="1:9" ht="12.75" customHeight="1" x14ac:dyDescent="0.2">
      <c r="B23" s="9"/>
      <c r="C23" s="6"/>
      <c r="E23" s="9"/>
      <c r="F23" s="6"/>
      <c r="H23" s="9"/>
      <c r="I23" s="6"/>
    </row>
    <row r="24" spans="1:9" ht="15" customHeight="1" x14ac:dyDescent="0.2">
      <c r="B24" s="6"/>
      <c r="C24" s="6"/>
      <c r="E24" s="6"/>
      <c r="F24" s="6"/>
      <c r="H24" s="6"/>
      <c r="I24" s="6"/>
    </row>
    <row r="25" spans="1:9" ht="16.5" customHeight="1" x14ac:dyDescent="0.2">
      <c r="B25" s="9"/>
      <c r="C25" s="6"/>
      <c r="E25" s="9"/>
      <c r="F25" s="6"/>
      <c r="H25" s="9"/>
      <c r="I25" s="6"/>
    </row>
    <row r="26" spans="1:9" ht="12.75" customHeight="1" x14ac:dyDescent="0.2">
      <c r="B26" s="9"/>
      <c r="C26" s="6"/>
      <c r="E26" s="9"/>
      <c r="F26" s="6"/>
      <c r="H26" s="9"/>
      <c r="I26" s="6"/>
    </row>
    <row r="27" spans="1:9" ht="12.75" customHeight="1" x14ac:dyDescent="0.2">
      <c r="B27" s="9"/>
      <c r="C27" s="6"/>
      <c r="E27" s="9"/>
      <c r="F27" s="6"/>
      <c r="H27" s="9"/>
      <c r="I27" s="6"/>
    </row>
    <row r="28" spans="1:9" ht="12.75" customHeight="1" x14ac:dyDescent="0.2">
      <c r="B28" s="6"/>
      <c r="C28" s="6"/>
      <c r="E28" s="6"/>
      <c r="F28" s="6"/>
      <c r="H28" s="6"/>
      <c r="I28" s="6"/>
    </row>
    <row r="29" spans="1:9" ht="12.75" customHeight="1" x14ac:dyDescent="0.2">
      <c r="B29" s="6"/>
      <c r="C29" s="6"/>
      <c r="E29" s="6"/>
      <c r="F29" s="6"/>
      <c r="H29" s="6"/>
      <c r="I29" s="6"/>
    </row>
    <row r="30" spans="1:9" ht="12.75" customHeight="1" x14ac:dyDescent="0.2">
      <c r="B30" s="6"/>
      <c r="C30" s="6"/>
      <c r="E30" s="6"/>
      <c r="F30" s="6"/>
      <c r="H30" s="6"/>
      <c r="I30" s="6"/>
    </row>
    <row r="31" spans="1:9" ht="12.75" customHeight="1" x14ac:dyDescent="0.2">
      <c r="B31" s="6"/>
      <c r="C31" s="6"/>
      <c r="E31" s="6"/>
      <c r="F31" s="6"/>
      <c r="H31" s="6"/>
      <c r="I31" s="6"/>
    </row>
    <row r="32" spans="1:9" ht="12.75" customHeight="1" x14ac:dyDescent="0.2">
      <c r="B32" s="6"/>
      <c r="C32" s="6"/>
      <c r="E32" s="6"/>
      <c r="F32" s="6"/>
      <c r="H32" s="6"/>
      <c r="I32" s="6"/>
    </row>
    <row r="33" spans="2:9" ht="12.75" customHeight="1" x14ac:dyDescent="0.2">
      <c r="B33" s="6"/>
      <c r="C33" s="6"/>
      <c r="E33" s="6"/>
      <c r="F33" s="6"/>
      <c r="H33" s="6"/>
      <c r="I33" s="6"/>
    </row>
    <row r="34" spans="2:9" ht="12.75" customHeight="1" x14ac:dyDescent="0.2">
      <c r="B34" s="6"/>
      <c r="C34" s="6"/>
      <c r="E34" s="6"/>
      <c r="F34" s="6"/>
      <c r="H34" s="6"/>
      <c r="I34" s="6"/>
    </row>
    <row r="35" spans="2:9" ht="12.75" customHeight="1" x14ac:dyDescent="0.2">
      <c r="B35" s="6"/>
      <c r="C35" s="6"/>
      <c r="E35" s="6"/>
      <c r="F35" s="6"/>
      <c r="H35" s="6"/>
      <c r="I35" s="6"/>
    </row>
    <row r="36" spans="2:9" ht="12.75" customHeight="1" x14ac:dyDescent="0.2">
      <c r="B36" s="6"/>
      <c r="C36" s="6"/>
      <c r="E36" s="6"/>
      <c r="F36" s="6"/>
      <c r="H36" s="6"/>
      <c r="I36" s="6"/>
    </row>
    <row r="37" spans="2:9" ht="12.75" customHeight="1" x14ac:dyDescent="0.2">
      <c r="B37" s="6"/>
      <c r="C37" s="6"/>
      <c r="E37" s="6"/>
      <c r="F37" s="6"/>
      <c r="H37" s="6"/>
      <c r="I37" s="6"/>
    </row>
    <row r="38" spans="2:9" ht="12.75" customHeight="1" x14ac:dyDescent="0.2">
      <c r="B38" s="6"/>
      <c r="C38" s="6"/>
      <c r="E38" s="6"/>
      <c r="F38" s="6"/>
      <c r="H38" s="6"/>
      <c r="I38" s="6"/>
    </row>
    <row r="39" spans="2:9" ht="12.75" customHeight="1" x14ac:dyDescent="0.2">
      <c r="B39" s="6"/>
      <c r="C39" s="6"/>
      <c r="E39" s="6"/>
      <c r="F39" s="6"/>
      <c r="H39" s="6"/>
      <c r="I39" s="6"/>
    </row>
    <row r="40" spans="2:9" ht="12.75" customHeight="1" x14ac:dyDescent="0.2">
      <c r="B40" s="6"/>
      <c r="C40" s="6"/>
      <c r="E40" s="6"/>
      <c r="F40" s="6"/>
      <c r="H40" s="6"/>
      <c r="I40" s="6"/>
    </row>
    <row r="41" spans="2:9" ht="12.75" customHeight="1" x14ac:dyDescent="0.2">
      <c r="B41" s="6"/>
      <c r="C41" s="6"/>
      <c r="E41" s="6"/>
      <c r="F41" s="6"/>
      <c r="H41" s="6"/>
      <c r="I41" s="6"/>
    </row>
    <row r="42" spans="2:9" ht="12.75" customHeight="1" x14ac:dyDescent="0.2">
      <c r="B42" s="6"/>
      <c r="C42" s="6"/>
      <c r="E42" s="6"/>
      <c r="F42" s="6"/>
      <c r="H42" s="6"/>
      <c r="I42" s="6"/>
    </row>
    <row r="43" spans="2:9" ht="12.75" customHeight="1" x14ac:dyDescent="0.2">
      <c r="B43" s="6"/>
      <c r="C43" s="6"/>
      <c r="E43" s="6"/>
      <c r="F43" s="6"/>
      <c r="H43" s="6"/>
      <c r="I43" s="6"/>
    </row>
    <row r="44" spans="2:9" ht="12.75" customHeight="1" x14ac:dyDescent="0.2">
      <c r="B44" s="6"/>
      <c r="C44" s="6"/>
      <c r="E44" s="6"/>
      <c r="F44" s="6"/>
      <c r="H44" s="6"/>
      <c r="I44" s="6"/>
    </row>
    <row r="45" spans="2:9" ht="12.75" customHeight="1" x14ac:dyDescent="0.2">
      <c r="B45" s="6"/>
      <c r="C45" s="6"/>
      <c r="E45" s="6"/>
      <c r="F45" s="6"/>
      <c r="H45" s="6"/>
      <c r="I45" s="6"/>
    </row>
    <row r="46" spans="2:9" ht="12.75" customHeight="1" x14ac:dyDescent="0.2">
      <c r="B46" s="6"/>
      <c r="C46" s="6"/>
      <c r="E46" s="6"/>
      <c r="F46" s="6"/>
      <c r="H46" s="6"/>
      <c r="I46" s="6"/>
    </row>
    <row r="47" spans="2:9" ht="12.75" customHeight="1" x14ac:dyDescent="0.2">
      <c r="B47" s="6"/>
      <c r="C47" s="6"/>
      <c r="E47" s="6"/>
      <c r="F47" s="6"/>
      <c r="H47" s="6"/>
      <c r="I47" s="6"/>
    </row>
    <row r="48" spans="2:9" x14ac:dyDescent="0.2">
      <c r="B48" s="10"/>
      <c r="C48" s="6"/>
      <c r="E48" s="10"/>
      <c r="F48" s="6"/>
      <c r="H48" s="10"/>
      <c r="I48" s="6"/>
    </row>
    <row r="49" spans="2:9" x14ac:dyDescent="0.2">
      <c r="B49" s="3"/>
      <c r="C49" s="3"/>
      <c r="E49" s="3"/>
      <c r="F49" s="3"/>
      <c r="H49" s="3"/>
      <c r="I49" s="3"/>
    </row>
    <row r="120" spans="19:19" x14ac:dyDescent="0.2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8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Storri Andrea</dc:creator>
  <cp:lastModifiedBy>Storri Andrea</cp:lastModifiedBy>
  <cp:lastPrinted>2022-07-21T07:00:24Z</cp:lastPrinted>
  <dcterms:created xsi:type="dcterms:W3CDTF">2003-09-29T10:34:29Z</dcterms:created>
  <dcterms:modified xsi:type="dcterms:W3CDTF">2022-07-21T07:00:27Z</dcterms:modified>
</cp:coreProperties>
</file>